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apl2019\RediRec$\marta.belza\Desktop\"/>
    </mc:Choice>
  </mc:AlternateContent>
  <xr:revisionPtr revIDLastSave="0" documentId="8_{C358AF52-32DC-46C9-BDF5-EEFEFD8E7888}" xr6:coauthVersionLast="47" xr6:coauthVersionMax="47" xr10:uidLastSave="{00000000-0000-0000-0000-000000000000}"/>
  <bookViews>
    <workbookView xWindow="-120" yWindow="-120" windowWidth="29040" windowHeight="15720" activeTab="1" xr2:uid="{65BD5A81-2E49-4ED5-80EF-9431F4C47E78}"/>
  </bookViews>
  <sheets>
    <sheet name="2024" sheetId="1" r:id="rId1"/>
    <sheet name="2025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M15" i="2" l="1"/>
  <c r="AM16" i="2"/>
  <c r="AM17" i="2"/>
  <c r="AM18" i="2"/>
  <c r="AL15" i="2"/>
  <c r="AL16" i="2"/>
  <c r="AL17" i="2"/>
  <c r="AL18" i="2"/>
  <c r="AK16" i="2"/>
  <c r="AK17" i="2"/>
  <c r="AK18" i="2"/>
  <c r="AJ16" i="2"/>
  <c r="AJ17" i="2"/>
  <c r="AJ18" i="2"/>
  <c r="AI16" i="2"/>
  <c r="AI17" i="2"/>
  <c r="AI18" i="2"/>
  <c r="AH15" i="2"/>
  <c r="AI15" i="2" s="1"/>
  <c r="AH16" i="2"/>
  <c r="AH17" i="2"/>
  <c r="AH18" i="2"/>
  <c r="AG16" i="2"/>
  <c r="AG17" i="2"/>
  <c r="AG18" i="2"/>
  <c r="AF16" i="2"/>
  <c r="AF17" i="2"/>
  <c r="AF18" i="2"/>
  <c r="AE16" i="2"/>
  <c r="AE17" i="2"/>
  <c r="AE18" i="2"/>
  <c r="AD16" i="2"/>
  <c r="AD17" i="2"/>
  <c r="AD18" i="2"/>
  <c r="AB16" i="2"/>
  <c r="AC16" i="2" s="1"/>
  <c r="AB17" i="2"/>
  <c r="AB18" i="2"/>
  <c r="AA16" i="2"/>
  <c r="AA17" i="2"/>
  <c r="AA18" i="2"/>
  <c r="Z17" i="2"/>
  <c r="Z18" i="2"/>
  <c r="S18" i="2"/>
  <c r="T18" i="2"/>
  <c r="AC18" i="2"/>
  <c r="X18" i="2"/>
  <c r="Y18" i="2"/>
  <c r="U18" i="2"/>
  <c r="V18" i="2"/>
  <c r="W18" i="2"/>
  <c r="X17" i="2"/>
  <c r="W17" i="2"/>
  <c r="V17" i="2"/>
  <c r="U17" i="2"/>
  <c r="AC17" i="2"/>
  <c r="Y17" i="2"/>
  <c r="T17" i="2"/>
  <c r="S17" i="2"/>
  <c r="AL3" i="2"/>
  <c r="AL4" i="2"/>
  <c r="AL5" i="2"/>
  <c r="AL6" i="2"/>
  <c r="AL7" i="2"/>
  <c r="AL8" i="2"/>
  <c r="AL9" i="2"/>
  <c r="AL10" i="2"/>
  <c r="AL11" i="2"/>
  <c r="AL12" i="2"/>
  <c r="AL13" i="2"/>
  <c r="AL14" i="2"/>
  <c r="AL2" i="2"/>
  <c r="AK9" i="2"/>
  <c r="AK10" i="2"/>
  <c r="AK11" i="2"/>
  <c r="AK12" i="2"/>
  <c r="AK13" i="2"/>
  <c r="AK14" i="2"/>
  <c r="AK15" i="2"/>
  <c r="AK2" i="2"/>
  <c r="AK3" i="2"/>
  <c r="AK4" i="2"/>
  <c r="AK5" i="2"/>
  <c r="AK6" i="2"/>
  <c r="AK7" i="2"/>
  <c r="S15" i="2"/>
  <c r="S12" i="2"/>
  <c r="S2" i="2"/>
  <c r="S3" i="2"/>
  <c r="S4" i="2"/>
  <c r="S5" i="2"/>
  <c r="S6" i="2"/>
  <c r="S7" i="2"/>
  <c r="S8" i="2"/>
  <c r="S9" i="2"/>
  <c r="S10" i="2"/>
  <c r="S11" i="2"/>
  <c r="S13" i="2"/>
  <c r="S14" i="2"/>
  <c r="S16" i="2"/>
  <c r="Z16" i="2"/>
  <c r="X16" i="2"/>
  <c r="Y16" i="2" s="1"/>
  <c r="V16" i="2"/>
  <c r="W16" i="2" s="1"/>
  <c r="T16" i="2"/>
  <c r="U16" i="2" s="1"/>
  <c r="AF15" i="2"/>
  <c r="AG15" i="2" s="1"/>
  <c r="AD15" i="2"/>
  <c r="AE15" i="2" s="1"/>
  <c r="AB15" i="2"/>
  <c r="AC15" i="2" s="1"/>
  <c r="Z15" i="2"/>
  <c r="AA15" i="2" s="1"/>
  <c r="X15" i="2"/>
  <c r="Y15" i="2" s="1"/>
  <c r="V15" i="2"/>
  <c r="W15" i="2" s="1"/>
  <c r="T15" i="2"/>
  <c r="U15" i="2" s="1"/>
  <c r="AH14" i="2"/>
  <c r="AI14" i="2" s="1"/>
  <c r="AF14" i="2"/>
  <c r="AG14" i="2" s="1"/>
  <c r="AD14" i="2"/>
  <c r="AE14" i="2" s="1"/>
  <c r="AB14" i="2"/>
  <c r="AC14" i="2" s="1"/>
  <c r="Z14" i="2"/>
  <c r="AA14" i="2" s="1"/>
  <c r="X14" i="2"/>
  <c r="Y14" i="2" s="1"/>
  <c r="V14" i="2"/>
  <c r="W14" i="2" s="1"/>
  <c r="T14" i="2"/>
  <c r="U14" i="2" s="1"/>
  <c r="AH13" i="2"/>
  <c r="AI13" i="2" s="1"/>
  <c r="AF13" i="2"/>
  <c r="AG13" i="2" s="1"/>
  <c r="AD13" i="2"/>
  <c r="AE13" i="2" s="1"/>
  <c r="AB13" i="2"/>
  <c r="AC13" i="2" s="1"/>
  <c r="Z13" i="2"/>
  <c r="AA13" i="2" s="1"/>
  <c r="X13" i="2"/>
  <c r="Y13" i="2" s="1"/>
  <c r="V13" i="2"/>
  <c r="W13" i="2" s="1"/>
  <c r="T13" i="2"/>
  <c r="U13" i="2" s="1"/>
  <c r="AH12" i="2"/>
  <c r="AI12" i="2" s="1"/>
  <c r="AF12" i="2"/>
  <c r="AG12" i="2" s="1"/>
  <c r="AD12" i="2"/>
  <c r="AE12" i="2" s="1"/>
  <c r="AB12" i="2"/>
  <c r="AC12" i="2" s="1"/>
  <c r="Z12" i="2"/>
  <c r="AA12" i="2" s="1"/>
  <c r="X12" i="2"/>
  <c r="Y12" i="2" s="1"/>
  <c r="V12" i="2"/>
  <c r="W12" i="2" s="1"/>
  <c r="T12" i="2"/>
  <c r="U12" i="2" s="1"/>
  <c r="AH11" i="2"/>
  <c r="AI11" i="2" s="1"/>
  <c r="AF11" i="2"/>
  <c r="AG11" i="2" s="1"/>
  <c r="AD11" i="2"/>
  <c r="AE11" i="2" s="1"/>
  <c r="AB11" i="2"/>
  <c r="AC11" i="2" s="1"/>
  <c r="Z11" i="2"/>
  <c r="AA11" i="2" s="1"/>
  <c r="X11" i="2"/>
  <c r="Y11" i="2" s="1"/>
  <c r="V11" i="2"/>
  <c r="W11" i="2" s="1"/>
  <c r="T11" i="2"/>
  <c r="U11" i="2" s="1"/>
  <c r="AH10" i="2"/>
  <c r="AI10" i="2" s="1"/>
  <c r="AF10" i="2"/>
  <c r="AG10" i="2" s="1"/>
  <c r="AD10" i="2"/>
  <c r="AE10" i="2" s="1"/>
  <c r="AB10" i="2"/>
  <c r="AC10" i="2" s="1"/>
  <c r="Z10" i="2"/>
  <c r="AA10" i="2" s="1"/>
  <c r="X10" i="2"/>
  <c r="Y10" i="2" s="1"/>
  <c r="V10" i="2"/>
  <c r="W10" i="2" s="1"/>
  <c r="T10" i="2"/>
  <c r="U10" i="2" s="1"/>
  <c r="AH9" i="2"/>
  <c r="AI9" i="2" s="1"/>
  <c r="AF9" i="2"/>
  <c r="AG9" i="2" s="1"/>
  <c r="AD9" i="2"/>
  <c r="AE9" i="2" s="1"/>
  <c r="AB9" i="2"/>
  <c r="AC9" i="2" s="1"/>
  <c r="Z9" i="2"/>
  <c r="AA9" i="2" s="1"/>
  <c r="X9" i="2"/>
  <c r="Y9" i="2" s="1"/>
  <c r="V9" i="2"/>
  <c r="W9" i="2" s="1"/>
  <c r="T9" i="2"/>
  <c r="U9" i="2" s="1"/>
  <c r="AK8" i="2"/>
  <c r="AH8" i="2"/>
  <c r="AI8" i="2" s="1"/>
  <c r="AF8" i="2"/>
  <c r="AG8" i="2" s="1"/>
  <c r="AD8" i="2"/>
  <c r="AE8" i="2" s="1"/>
  <c r="AB8" i="2"/>
  <c r="AC8" i="2" s="1"/>
  <c r="Z8" i="2"/>
  <c r="AA8" i="2" s="1"/>
  <c r="X8" i="2"/>
  <c r="Y8" i="2" s="1"/>
  <c r="V8" i="2"/>
  <c r="W8" i="2" s="1"/>
  <c r="T8" i="2"/>
  <c r="U8" i="2" s="1"/>
  <c r="AH7" i="2"/>
  <c r="AI7" i="2" s="1"/>
  <c r="AF7" i="2"/>
  <c r="AG7" i="2" s="1"/>
  <c r="AD7" i="2"/>
  <c r="AE7" i="2" s="1"/>
  <c r="AB7" i="2"/>
  <c r="AC7" i="2" s="1"/>
  <c r="Z7" i="2"/>
  <c r="AA7" i="2" s="1"/>
  <c r="X7" i="2"/>
  <c r="Y7" i="2" s="1"/>
  <c r="V7" i="2"/>
  <c r="W7" i="2" s="1"/>
  <c r="T7" i="2"/>
  <c r="U7" i="2" s="1"/>
  <c r="AH6" i="2"/>
  <c r="AI6" i="2" s="1"/>
  <c r="AF6" i="2"/>
  <c r="AG6" i="2" s="1"/>
  <c r="AD6" i="2"/>
  <c r="AE6" i="2" s="1"/>
  <c r="AB6" i="2"/>
  <c r="AC6" i="2" s="1"/>
  <c r="Z6" i="2"/>
  <c r="AA6" i="2" s="1"/>
  <c r="X6" i="2"/>
  <c r="Y6" i="2" s="1"/>
  <c r="V6" i="2"/>
  <c r="W6" i="2" s="1"/>
  <c r="T6" i="2"/>
  <c r="U6" i="2" s="1"/>
  <c r="AH5" i="2"/>
  <c r="AI5" i="2" s="1"/>
  <c r="AF5" i="2"/>
  <c r="AG5" i="2" s="1"/>
  <c r="AD5" i="2"/>
  <c r="AE5" i="2" s="1"/>
  <c r="AB5" i="2"/>
  <c r="AC5" i="2" s="1"/>
  <c r="Z5" i="2"/>
  <c r="AA5" i="2" s="1"/>
  <c r="X5" i="2"/>
  <c r="Y5" i="2" s="1"/>
  <c r="V5" i="2"/>
  <c r="W5" i="2" s="1"/>
  <c r="T5" i="2"/>
  <c r="U5" i="2" s="1"/>
  <c r="AH4" i="2"/>
  <c r="AI4" i="2" s="1"/>
  <c r="AF4" i="2"/>
  <c r="AG4" i="2" s="1"/>
  <c r="AD4" i="2"/>
  <c r="AE4" i="2" s="1"/>
  <c r="AB4" i="2"/>
  <c r="AC4" i="2" s="1"/>
  <c r="Z4" i="2"/>
  <c r="AA4" i="2" s="1"/>
  <c r="X4" i="2"/>
  <c r="Y4" i="2" s="1"/>
  <c r="V4" i="2"/>
  <c r="W4" i="2" s="1"/>
  <c r="T4" i="2"/>
  <c r="U4" i="2" s="1"/>
  <c r="AH3" i="2"/>
  <c r="AI3" i="2" s="1"/>
  <c r="AF3" i="2"/>
  <c r="AG3" i="2" s="1"/>
  <c r="AD3" i="2"/>
  <c r="AE3" i="2" s="1"/>
  <c r="AB3" i="2"/>
  <c r="AC3" i="2" s="1"/>
  <c r="Z3" i="2"/>
  <c r="AA3" i="2" s="1"/>
  <c r="X3" i="2"/>
  <c r="Y3" i="2" s="1"/>
  <c r="V3" i="2"/>
  <c r="W3" i="2" s="1"/>
  <c r="T3" i="2"/>
  <c r="U3" i="2" s="1"/>
  <c r="AH2" i="2"/>
  <c r="AI2" i="2" s="1"/>
  <c r="AF2" i="2"/>
  <c r="AG2" i="2" s="1"/>
  <c r="AD2" i="2"/>
  <c r="AE2" i="2" s="1"/>
  <c r="AB2" i="2"/>
  <c r="AC2" i="2" s="1"/>
  <c r="Z2" i="2"/>
  <c r="AA2" i="2" s="1"/>
  <c r="X2" i="2"/>
  <c r="Y2" i="2" s="1"/>
  <c r="V2" i="2"/>
  <c r="W2" i="2" s="1"/>
  <c r="T2" i="2"/>
  <c r="U2" i="2" s="1"/>
  <c r="AL3" i="1"/>
  <c r="AL4" i="1"/>
  <c r="AL5" i="1"/>
  <c r="AL6" i="1"/>
  <c r="AL7" i="1"/>
  <c r="AL8" i="1"/>
  <c r="AL9" i="1"/>
  <c r="AL10" i="1"/>
  <c r="AL11" i="1"/>
  <c r="AL12" i="1"/>
  <c r="AL13" i="1"/>
  <c r="AL14" i="1"/>
  <c r="AL15" i="1"/>
  <c r="AL16" i="1"/>
  <c r="AL17" i="1"/>
  <c r="AL18" i="1"/>
  <c r="AL19" i="1"/>
  <c r="AM19" i="1" s="1"/>
  <c r="AL20" i="1"/>
  <c r="AL21" i="1"/>
  <c r="AL22" i="1"/>
  <c r="AL23" i="1"/>
  <c r="AL24" i="1"/>
  <c r="AL25" i="1"/>
  <c r="AL26" i="1"/>
  <c r="AL27" i="1"/>
  <c r="AL28" i="1"/>
  <c r="AL29" i="1"/>
  <c r="AL2" i="1"/>
  <c r="W3" i="1"/>
  <c r="W4" i="1"/>
  <c r="W5" i="1"/>
  <c r="W6" i="1"/>
  <c r="W7" i="1"/>
  <c r="W8" i="1"/>
  <c r="W9" i="1"/>
  <c r="W10" i="1"/>
  <c r="W11" i="1"/>
  <c r="W25" i="1"/>
  <c r="W26" i="1"/>
  <c r="W27" i="1"/>
  <c r="W29" i="1"/>
  <c r="AH29" i="1"/>
  <c r="AI29" i="1" s="1"/>
  <c r="AF29" i="1"/>
  <c r="AG29" i="1"/>
  <c r="AD29" i="1"/>
  <c r="AE29" i="1"/>
  <c r="AB29" i="1"/>
  <c r="AC29" i="1" s="1"/>
  <c r="Z29" i="1"/>
  <c r="AA29" i="1" s="1"/>
  <c r="X29" i="1"/>
  <c r="Y29" i="1" s="1"/>
  <c r="T29" i="1"/>
  <c r="U29" i="1"/>
  <c r="V29" i="1"/>
  <c r="AH28" i="1"/>
  <c r="AI28" i="1"/>
  <c r="AF28" i="1"/>
  <c r="AG28" i="1"/>
  <c r="AD28" i="1"/>
  <c r="AE28" i="1"/>
  <c r="AB28" i="1"/>
  <c r="AC28" i="1" s="1"/>
  <c r="Z28" i="1"/>
  <c r="AA28" i="1"/>
  <c r="X28" i="1"/>
  <c r="Y28" i="1"/>
  <c r="AJ28" i="1" s="1"/>
  <c r="T28" i="1"/>
  <c r="U28" i="1" s="1"/>
  <c r="V28" i="1"/>
  <c r="W28" i="1" s="1"/>
  <c r="AH27" i="1"/>
  <c r="AI27" i="1"/>
  <c r="AF27" i="1"/>
  <c r="AG27" i="1" s="1"/>
  <c r="AD27" i="1"/>
  <c r="AE27" i="1" s="1"/>
  <c r="AB27" i="1"/>
  <c r="AC27" i="1"/>
  <c r="Z27" i="1"/>
  <c r="AA27" i="1"/>
  <c r="X27" i="1"/>
  <c r="Y27" i="1" s="1"/>
  <c r="T27" i="1"/>
  <c r="U27" i="1" s="1"/>
  <c r="V27" i="1"/>
  <c r="AI5" i="1"/>
  <c r="AI6" i="1"/>
  <c r="AI7" i="1"/>
  <c r="AI8" i="1"/>
  <c r="AI9" i="1"/>
  <c r="AI10" i="1"/>
  <c r="AI11" i="1"/>
  <c r="AI12" i="1"/>
  <c r="AI13" i="1"/>
  <c r="AI14" i="1"/>
  <c r="AJ14" i="1" s="1"/>
  <c r="AI15" i="1"/>
  <c r="AJ15" i="1" s="1"/>
  <c r="AI25" i="1"/>
  <c r="AI26" i="1"/>
  <c r="AH5" i="1"/>
  <c r="AH6" i="1"/>
  <c r="AH7" i="1"/>
  <c r="AH8" i="1"/>
  <c r="AH9" i="1"/>
  <c r="AH10" i="1"/>
  <c r="AH11" i="1"/>
  <c r="AH12" i="1"/>
  <c r="AH13" i="1"/>
  <c r="AH14" i="1"/>
  <c r="AH15" i="1"/>
  <c r="AH16" i="1"/>
  <c r="AI16" i="1" s="1"/>
  <c r="AH17" i="1"/>
  <c r="AI17" i="1" s="1"/>
  <c r="AH18" i="1"/>
  <c r="AI18" i="1" s="1"/>
  <c r="AH19" i="1"/>
  <c r="AI19" i="1" s="1"/>
  <c r="AH20" i="1"/>
  <c r="AI20" i="1" s="1"/>
  <c r="AH21" i="1"/>
  <c r="AI21" i="1" s="1"/>
  <c r="AH22" i="1"/>
  <c r="AI22" i="1" s="1"/>
  <c r="AH23" i="1"/>
  <c r="AI23" i="1" s="1"/>
  <c r="AH24" i="1"/>
  <c r="AI24" i="1" s="1"/>
  <c r="AH25" i="1"/>
  <c r="AH26" i="1"/>
  <c r="AG9" i="1"/>
  <c r="AG10" i="1"/>
  <c r="AG11" i="1"/>
  <c r="AF5" i="1"/>
  <c r="AG5" i="1" s="1"/>
  <c r="AF6" i="1"/>
  <c r="AG6" i="1" s="1"/>
  <c r="AF7" i="1"/>
  <c r="AG7" i="1" s="1"/>
  <c r="AF8" i="1"/>
  <c r="AG8" i="1" s="1"/>
  <c r="AF9" i="1"/>
  <c r="AF10" i="1"/>
  <c r="AF11" i="1"/>
  <c r="AF12" i="1"/>
  <c r="AG12" i="1" s="1"/>
  <c r="AF13" i="1"/>
  <c r="AG13" i="1" s="1"/>
  <c r="AF14" i="1"/>
  <c r="AG14" i="1" s="1"/>
  <c r="AF15" i="1"/>
  <c r="AG15" i="1" s="1"/>
  <c r="AF16" i="1"/>
  <c r="AG16" i="1" s="1"/>
  <c r="AF17" i="1"/>
  <c r="AG17" i="1" s="1"/>
  <c r="AF18" i="1"/>
  <c r="AG18" i="1" s="1"/>
  <c r="AF19" i="1"/>
  <c r="AG19" i="1" s="1"/>
  <c r="AF20" i="1"/>
  <c r="AG20" i="1" s="1"/>
  <c r="AF21" i="1"/>
  <c r="AG21" i="1" s="1"/>
  <c r="AF22" i="1"/>
  <c r="AG22" i="1" s="1"/>
  <c r="AF23" i="1"/>
  <c r="AG23" i="1" s="1"/>
  <c r="AF24" i="1"/>
  <c r="AG24" i="1" s="1"/>
  <c r="AF25" i="1"/>
  <c r="AG25" i="1" s="1"/>
  <c r="AF26" i="1"/>
  <c r="AG26" i="1" s="1"/>
  <c r="AE5" i="1"/>
  <c r="AE6" i="1"/>
  <c r="AE7" i="1"/>
  <c r="AE26" i="1"/>
  <c r="AD5" i="1"/>
  <c r="AD6" i="1"/>
  <c r="AD7" i="1"/>
  <c r="AD8" i="1"/>
  <c r="AE8" i="1" s="1"/>
  <c r="AD9" i="1"/>
  <c r="AE9" i="1" s="1"/>
  <c r="AD10" i="1"/>
  <c r="AE10" i="1" s="1"/>
  <c r="AD11" i="1"/>
  <c r="AE11" i="1" s="1"/>
  <c r="AD12" i="1"/>
  <c r="AE12" i="1" s="1"/>
  <c r="AD13" i="1"/>
  <c r="AE13" i="1" s="1"/>
  <c r="AD14" i="1"/>
  <c r="AE14" i="1" s="1"/>
  <c r="AD15" i="1"/>
  <c r="AE15" i="1" s="1"/>
  <c r="AD16" i="1"/>
  <c r="AE16" i="1" s="1"/>
  <c r="AD17" i="1"/>
  <c r="AE17" i="1" s="1"/>
  <c r="AD18" i="1"/>
  <c r="AE18" i="1" s="1"/>
  <c r="AD19" i="1"/>
  <c r="AE19" i="1" s="1"/>
  <c r="AD20" i="1"/>
  <c r="AE20" i="1" s="1"/>
  <c r="AD21" i="1"/>
  <c r="AE21" i="1" s="1"/>
  <c r="AD22" i="1"/>
  <c r="AE22" i="1" s="1"/>
  <c r="AD23" i="1"/>
  <c r="AE23" i="1" s="1"/>
  <c r="AD24" i="1"/>
  <c r="AE24" i="1" s="1"/>
  <c r="AD25" i="1"/>
  <c r="AE25" i="1" s="1"/>
  <c r="AD26" i="1"/>
  <c r="AC12" i="1"/>
  <c r="AC13" i="1"/>
  <c r="AC14" i="1"/>
  <c r="AC15" i="1"/>
  <c r="AC16" i="1"/>
  <c r="AC17" i="1"/>
  <c r="AC19" i="1"/>
  <c r="AC20" i="1"/>
  <c r="AC21" i="1"/>
  <c r="AC22" i="1"/>
  <c r="AC23" i="1"/>
  <c r="AB5" i="1"/>
  <c r="AC5" i="1" s="1"/>
  <c r="AB6" i="1"/>
  <c r="AC6" i="1" s="1"/>
  <c r="AB7" i="1"/>
  <c r="AC7" i="1" s="1"/>
  <c r="AB8" i="1"/>
  <c r="AC8" i="1" s="1"/>
  <c r="AB9" i="1"/>
  <c r="AC9" i="1" s="1"/>
  <c r="AB10" i="1"/>
  <c r="AC10" i="1" s="1"/>
  <c r="AB11" i="1"/>
  <c r="AC11" i="1" s="1"/>
  <c r="AB12" i="1"/>
  <c r="AB13" i="1"/>
  <c r="AB14" i="1"/>
  <c r="AB15" i="1"/>
  <c r="AB16" i="1"/>
  <c r="AB17" i="1"/>
  <c r="AB18" i="1"/>
  <c r="AC18" i="1" s="1"/>
  <c r="AB19" i="1"/>
  <c r="AB20" i="1"/>
  <c r="AB21" i="1"/>
  <c r="AB22" i="1"/>
  <c r="AB23" i="1"/>
  <c r="AB24" i="1"/>
  <c r="AC24" i="1" s="1"/>
  <c r="AB25" i="1"/>
  <c r="AC25" i="1" s="1"/>
  <c r="AB26" i="1"/>
  <c r="AC26" i="1" s="1"/>
  <c r="AA5" i="1"/>
  <c r="AA8" i="1"/>
  <c r="AA9" i="1"/>
  <c r="AA10" i="1"/>
  <c r="AA13" i="1"/>
  <c r="AA14" i="1"/>
  <c r="AA15" i="1"/>
  <c r="AA16" i="1"/>
  <c r="AA17" i="1"/>
  <c r="AA18" i="1"/>
  <c r="AA19" i="1"/>
  <c r="AA25" i="1"/>
  <c r="V11" i="1"/>
  <c r="V12" i="1"/>
  <c r="W12" i="1" s="1"/>
  <c r="V13" i="1"/>
  <c r="W13" i="1" s="1"/>
  <c r="V14" i="1"/>
  <c r="W14" i="1" s="1"/>
  <c r="V15" i="1"/>
  <c r="W15" i="1" s="1"/>
  <c r="V16" i="1"/>
  <c r="W16" i="1" s="1"/>
  <c r="V17" i="1"/>
  <c r="W17" i="1" s="1"/>
  <c r="V18" i="1"/>
  <c r="W18" i="1" s="1"/>
  <c r="V19" i="1"/>
  <c r="W19" i="1" s="1"/>
  <c r="V20" i="1"/>
  <c r="W20" i="1" s="1"/>
  <c r="V21" i="1"/>
  <c r="W21" i="1" s="1"/>
  <c r="V22" i="1"/>
  <c r="W22" i="1" s="1"/>
  <c r="V23" i="1"/>
  <c r="W23" i="1" s="1"/>
  <c r="V24" i="1"/>
  <c r="W24" i="1" s="1"/>
  <c r="V25" i="1"/>
  <c r="V26" i="1"/>
  <c r="U16" i="1"/>
  <c r="U17" i="1"/>
  <c r="U20" i="1"/>
  <c r="U23" i="1"/>
  <c r="U25" i="1"/>
  <c r="U26" i="1"/>
  <c r="Z26" i="1"/>
  <c r="AA26" i="1" s="1"/>
  <c r="X26" i="1"/>
  <c r="Y26" i="1" s="1"/>
  <c r="T26" i="1"/>
  <c r="Z25" i="1"/>
  <c r="X25" i="1"/>
  <c r="Y25" i="1" s="1"/>
  <c r="T25" i="1"/>
  <c r="Z24" i="1"/>
  <c r="AA24" i="1" s="1"/>
  <c r="X24" i="1"/>
  <c r="Y24" i="1"/>
  <c r="T24" i="1"/>
  <c r="U24" i="1" s="1"/>
  <c r="Z23" i="1"/>
  <c r="AA23" i="1" s="1"/>
  <c r="X23" i="1"/>
  <c r="Y23" i="1" s="1"/>
  <c r="T23" i="1"/>
  <c r="Z22" i="1"/>
  <c r="AA22" i="1" s="1"/>
  <c r="X22" i="1"/>
  <c r="Y22" i="1"/>
  <c r="T22" i="1"/>
  <c r="U22" i="1" s="1"/>
  <c r="Z21" i="1"/>
  <c r="AA21" i="1" s="1"/>
  <c r="X21" i="1"/>
  <c r="Y21" i="1" s="1"/>
  <c r="T21" i="1"/>
  <c r="U21" i="1" s="1"/>
  <c r="Z20" i="1"/>
  <c r="AA20" i="1" s="1"/>
  <c r="X20" i="1"/>
  <c r="Y20" i="1" s="1"/>
  <c r="T20" i="1"/>
  <c r="AK19" i="1"/>
  <c r="Z19" i="1"/>
  <c r="X19" i="1"/>
  <c r="Y19" i="1" s="1"/>
  <c r="AJ19" i="1" s="1"/>
  <c r="Z18" i="1"/>
  <c r="X18" i="1"/>
  <c r="Y18" i="1" s="1"/>
  <c r="AJ18" i="1" s="1"/>
  <c r="T11" i="1"/>
  <c r="U11" i="1" s="1"/>
  <c r="T12" i="1"/>
  <c r="U12" i="1" s="1"/>
  <c r="T13" i="1"/>
  <c r="U13" i="1" s="1"/>
  <c r="T14" i="1"/>
  <c r="U14" i="1" s="1"/>
  <c r="T15" i="1"/>
  <c r="U15" i="1" s="1"/>
  <c r="T16" i="1"/>
  <c r="T17" i="1"/>
  <c r="T18" i="1"/>
  <c r="U18" i="1" s="1"/>
  <c r="T19" i="1"/>
  <c r="U19" i="1" s="1"/>
  <c r="Z17" i="1"/>
  <c r="X17" i="1"/>
  <c r="Y17" i="1" s="1"/>
  <c r="Z16" i="1"/>
  <c r="X16" i="1"/>
  <c r="Y16" i="1" s="1"/>
  <c r="Z15" i="1"/>
  <c r="X15" i="1"/>
  <c r="Y15" i="1"/>
  <c r="Z14" i="1"/>
  <c r="X14" i="1"/>
  <c r="Y14" i="1" s="1"/>
  <c r="Z13" i="1"/>
  <c r="X13" i="1"/>
  <c r="Y13" i="1"/>
  <c r="AJ13" i="1" s="1"/>
  <c r="AM13" i="1" s="1"/>
  <c r="Z12" i="1"/>
  <c r="AA12" i="1" s="1"/>
  <c r="X12" i="1"/>
  <c r="Y12" i="1" s="1"/>
  <c r="AJ12" i="1" s="1"/>
  <c r="Z11" i="1"/>
  <c r="AA11" i="1" s="1"/>
  <c r="X11" i="1"/>
  <c r="Y11" i="1"/>
  <c r="Z10" i="1"/>
  <c r="X10" i="1"/>
  <c r="Y10" i="1"/>
  <c r="V10" i="1"/>
  <c r="T10" i="1"/>
  <c r="U10" i="1" s="1"/>
  <c r="Z9" i="1"/>
  <c r="X9" i="1"/>
  <c r="Y9" i="1"/>
  <c r="V9" i="1"/>
  <c r="T9" i="1"/>
  <c r="U9" i="1" s="1"/>
  <c r="Z8" i="1"/>
  <c r="X8" i="1"/>
  <c r="Y8" i="1" s="1"/>
  <c r="V8" i="1"/>
  <c r="T8" i="1"/>
  <c r="U8" i="1" s="1"/>
  <c r="Z7" i="1"/>
  <c r="AA7" i="1" s="1"/>
  <c r="X7" i="1"/>
  <c r="Y7" i="1" s="1"/>
  <c r="AJ7" i="1" s="1"/>
  <c r="V7" i="1"/>
  <c r="T7" i="1"/>
  <c r="U7" i="1" s="1"/>
  <c r="S6" i="1"/>
  <c r="Z6" i="1"/>
  <c r="AA6" i="1" s="1"/>
  <c r="X6" i="1"/>
  <c r="Y6" i="1"/>
  <c r="T6" i="1"/>
  <c r="U6" i="1" s="1"/>
  <c r="V6" i="1"/>
  <c r="Z5" i="1"/>
  <c r="X5" i="1"/>
  <c r="Y5" i="1" s="1"/>
  <c r="V5" i="1"/>
  <c r="T5" i="1"/>
  <c r="U5" i="1" s="1"/>
  <c r="S5" i="1"/>
  <c r="AH3" i="1"/>
  <c r="AI3" i="1" s="1"/>
  <c r="AH4" i="1"/>
  <c r="AI4" i="1" s="1"/>
  <c r="AF3" i="1"/>
  <c r="AG3" i="1" s="1"/>
  <c r="AF4" i="1"/>
  <c r="AG4" i="1" s="1"/>
  <c r="AJ4" i="1" s="1"/>
  <c r="AD3" i="1"/>
  <c r="AE3" i="1" s="1"/>
  <c r="AD4" i="1"/>
  <c r="AE4" i="1" s="1"/>
  <c r="AB3" i="1"/>
  <c r="AC3" i="1" s="1"/>
  <c r="AB4" i="1"/>
  <c r="AC4" i="1" s="1"/>
  <c r="Z3" i="1"/>
  <c r="AA3" i="1" s="1"/>
  <c r="Z4" i="1"/>
  <c r="AA4" i="1" s="1"/>
  <c r="X3" i="1"/>
  <c r="Y3" i="1" s="1"/>
  <c r="X4" i="1"/>
  <c r="Y4" i="1" s="1"/>
  <c r="V3" i="1"/>
  <c r="V4" i="1"/>
  <c r="T3" i="1"/>
  <c r="U3" i="1" s="1"/>
  <c r="T4" i="1"/>
  <c r="U4" i="1" s="1"/>
  <c r="S3" i="1"/>
  <c r="S4" i="1"/>
  <c r="AH2" i="1"/>
  <c r="AI2" i="1" s="1"/>
  <c r="AF2" i="1"/>
  <c r="AG2" i="1" s="1"/>
  <c r="AD2" i="1"/>
  <c r="AE2" i="1" s="1"/>
  <c r="Z2" i="1"/>
  <c r="AA2" i="1" s="1"/>
  <c r="X2" i="1"/>
  <c r="Y2" i="1" s="1"/>
  <c r="AJ2" i="1" s="1"/>
  <c r="AB2" i="1"/>
  <c r="AC2" i="1" s="1"/>
  <c r="V2" i="1"/>
  <c r="W2" i="1" s="1"/>
  <c r="T2" i="1"/>
  <c r="U2" i="1" s="1"/>
  <c r="S2" i="1"/>
  <c r="AJ15" i="2" l="1"/>
  <c r="AJ13" i="2"/>
  <c r="AM13" i="2" s="1"/>
  <c r="AJ11" i="2"/>
  <c r="AM11" i="2" s="1"/>
  <c r="AJ7" i="2"/>
  <c r="AM7" i="2" s="1"/>
  <c r="AJ2" i="2"/>
  <c r="AM2" i="2" s="1"/>
  <c r="AJ12" i="2"/>
  <c r="AM12" i="2" s="1"/>
  <c r="AJ5" i="2"/>
  <c r="AM5" i="2" s="1"/>
  <c r="AJ6" i="2"/>
  <c r="AM6" i="2" s="1"/>
  <c r="AJ4" i="2"/>
  <c r="AM4" i="2" s="1"/>
  <c r="AJ14" i="2"/>
  <c r="AM14" i="2" s="1"/>
  <c r="AJ3" i="2"/>
  <c r="AM3" i="2"/>
  <c r="AJ9" i="2"/>
  <c r="AM9" i="2" s="1"/>
  <c r="AJ10" i="2"/>
  <c r="AM10" i="2" s="1"/>
  <c r="AJ8" i="2"/>
  <c r="AM8" i="2" s="1"/>
  <c r="AJ24" i="1"/>
  <c r="AJ3" i="1"/>
  <c r="AJ17" i="1"/>
  <c r="AM17" i="1" s="1"/>
  <c r="AJ21" i="1"/>
  <c r="AM21" i="1" s="1"/>
  <c r="AJ23" i="1"/>
  <c r="AJ25" i="1"/>
  <c r="AM25" i="1" s="1"/>
  <c r="AJ22" i="1"/>
  <c r="AJ20" i="1"/>
  <c r="AJ16" i="1"/>
  <c r="AM18" i="1"/>
  <c r="AJ5" i="1"/>
  <c r="AM5" i="1" s="1"/>
  <c r="AJ26" i="1"/>
  <c r="AJ9" i="1"/>
  <c r="AM9" i="1" s="1"/>
  <c r="AJ10" i="1"/>
  <c r="AM10" i="1" s="1"/>
  <c r="AM22" i="1"/>
  <c r="AM20" i="1"/>
  <c r="AJ8" i="1"/>
  <c r="AM8" i="1" s="1"/>
  <c r="AM16" i="1"/>
  <c r="AM15" i="1"/>
  <c r="AJ29" i="1"/>
  <c r="AM29" i="1" s="1"/>
  <c r="AM14" i="1"/>
  <c r="AM12" i="1"/>
  <c r="AJ6" i="1"/>
  <c r="AJ11" i="1"/>
  <c r="AM11" i="1" s="1"/>
  <c r="AJ27" i="1"/>
  <c r="AM23" i="1"/>
  <c r="AM2" i="1"/>
  <c r="AM28" i="1"/>
  <c r="AM27" i="1"/>
  <c r="AM7" i="1"/>
  <c r="AM26" i="1"/>
  <c r="AM6" i="1"/>
  <c r="AM24" i="1"/>
  <c r="AM4" i="1"/>
  <c r="AM3" i="1"/>
</calcChain>
</file>

<file path=xl/sharedStrings.xml><?xml version="1.0" encoding="utf-8"?>
<sst xmlns="http://schemas.openxmlformats.org/spreadsheetml/2006/main" count="156" uniqueCount="74">
  <si>
    <t>wzrost wartości środków</t>
  </si>
  <si>
    <t>liczba dzieci naneżących do SKO w dniu rozpoczęcia konkursu</t>
  </si>
  <si>
    <t>Liczba dzieci w klasie</t>
  </si>
  <si>
    <t>liczba dzieci listopad</t>
  </si>
  <si>
    <t>liczba dzieci grudzień</t>
  </si>
  <si>
    <t>liczba dzieci styczeń</t>
  </si>
  <si>
    <t>liczba dzieci marzec</t>
  </si>
  <si>
    <t xml:space="preserve">liczba dziecikwiecień </t>
  </si>
  <si>
    <t>liczba dzieci Łączna kwota listopad</t>
  </si>
  <si>
    <t>liczba dzieci Łączna kwota grudzień</t>
  </si>
  <si>
    <t>liczba dzieci Łączna kwota STYCZEŃ</t>
  </si>
  <si>
    <t>liczba dzieci Łączna kwota luty</t>
  </si>
  <si>
    <t>liczba dzieci Łączna kwota marzec</t>
  </si>
  <si>
    <t>liczba dzieci Łączna kwota kwiecień</t>
  </si>
  <si>
    <t>Szkoła</t>
  </si>
  <si>
    <t>Klasa</t>
  </si>
  <si>
    <t>Szkoła podstawowa im. J. Słowackiego w Sułowie</t>
  </si>
  <si>
    <t>1B</t>
  </si>
  <si>
    <t>liczba dzieci luty</t>
  </si>
  <si>
    <t>Łączna kwota pieniędzy zbranych</t>
  </si>
  <si>
    <t>% uczniów biorących udział w pierwszym miesiącu</t>
  </si>
  <si>
    <t>liczba dzieci należących do SKO w dniu zakończenia konkursu</t>
  </si>
  <si>
    <t>% uczniów członkó SKO w dniu zakończenia</t>
  </si>
  <si>
    <t>punkty po miesiącu</t>
  </si>
  <si>
    <t>punkty w dniu zakończenia</t>
  </si>
  <si>
    <t>% uczniów systematycznie oszczędzających listopad</t>
  </si>
  <si>
    <t>% uczniów systematycznie oszczędzających grudzień</t>
  </si>
  <si>
    <t>% uczniów systematycznie oszczędzających styczeń</t>
  </si>
  <si>
    <t>% uczniów systematycznie oszczędzających luty</t>
  </si>
  <si>
    <t>% uczniów systematycznie oszczędzających marzec</t>
  </si>
  <si>
    <t>% uczniów systematycznie oszczędzających kwiecień</t>
  </si>
  <si>
    <t>punkty listopad</t>
  </si>
  <si>
    <t>punkty grudzień</t>
  </si>
  <si>
    <t>punkty styczeń</t>
  </si>
  <si>
    <t>punkty luty</t>
  </si>
  <si>
    <t>punkty marzec</t>
  </si>
  <si>
    <t>punkty kwiecień</t>
  </si>
  <si>
    <t>suma pkt</t>
  </si>
  <si>
    <t>2A</t>
  </si>
  <si>
    <t>7A</t>
  </si>
  <si>
    <t>Szkoła podstawowa nr 2 Szkoła Muzyczna I st w Miliczu</t>
  </si>
  <si>
    <t>1D</t>
  </si>
  <si>
    <t>Szkoła podstawowa w Miliczu</t>
  </si>
  <si>
    <t>kwota pieniędzy  w dniu rozpoczęcia konkursu</t>
  </si>
  <si>
    <t>punkty</t>
  </si>
  <si>
    <t>2C</t>
  </si>
  <si>
    <t>3A</t>
  </si>
  <si>
    <t>3C</t>
  </si>
  <si>
    <t>6A</t>
  </si>
  <si>
    <t>Szkoła podstawowa im. Piastów Śląskich w Bukowicach</t>
  </si>
  <si>
    <t>1A</t>
  </si>
  <si>
    <t>4A</t>
  </si>
  <si>
    <t>4B</t>
  </si>
  <si>
    <t>Szkoła podstawowa w Dunkowej</t>
  </si>
  <si>
    <t>Łącznie pkt</t>
  </si>
  <si>
    <t>Szkoła podstawowa w Nowym Zamku</t>
  </si>
  <si>
    <t>7 A</t>
  </si>
  <si>
    <t>8 A</t>
  </si>
  <si>
    <t>Szkoła podstawowa Nr 1 im. Mikołaja Kopernika w Miliczu</t>
  </si>
  <si>
    <t>4 B</t>
  </si>
  <si>
    <t>3 C</t>
  </si>
  <si>
    <t>7 C</t>
  </si>
  <si>
    <t>Szkoła podstawowa im. E.Bojanowskiego w Kuźnicy Czeszyckiej</t>
  </si>
  <si>
    <t>1</t>
  </si>
  <si>
    <t>3</t>
  </si>
  <si>
    <t>6</t>
  </si>
  <si>
    <t>2</t>
  </si>
  <si>
    <t>8</t>
  </si>
  <si>
    <t>liczba dzieci należących do SKO w dniu rozpoczęcia konkursu</t>
  </si>
  <si>
    <t>5</t>
  </si>
  <si>
    <t>7</t>
  </si>
  <si>
    <t>Szkoła podstawowa w Krośnicach</t>
  </si>
  <si>
    <t>4 A</t>
  </si>
  <si>
    <t>1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</si>
</sst>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2" fontId="0" fillId="0" borderId="0" xfId="0" applyNumberFormat="1"/>
    <xf numFmtId="0" fontId="0" fillId="0" borderId="1" xfId="0" applyBorder="1"/>
    <xf numFmtId="0" fontId="0" fillId="0" borderId="1" xfId="0" applyBorder="1" applyAlignment="1">
      <alignment wrapText="1"/>
    </xf>
    <xf numFmtId="2" fontId="0" fillId="0" borderId="1" xfId="0" applyNumberFormat="1" applyBorder="1"/>
    <xf numFmtId="0" fontId="0" fillId="2" borderId="1" xfId="0" applyFill="1" applyBorder="1"/>
    <xf numFmtId="0" fontId="0" fillId="0" borderId="2" xfId="0" applyBorder="1" applyAlignment="1">
      <alignment wrapText="1"/>
    </xf>
    <xf numFmtId="0" fontId="0" fillId="0" borderId="3" xfId="0" applyBorder="1"/>
    <xf numFmtId="2" fontId="0" fillId="0" borderId="3" xfId="0" applyNumberFormat="1" applyBorder="1"/>
    <xf numFmtId="1" fontId="0" fillId="0" borderId="1" xfId="0" applyNumberFormat="1" applyBorder="1"/>
    <xf numFmtId="1" fontId="0" fillId="0" borderId="3" xfId="0" applyNumberFormat="1" applyBorder="1"/>
    <xf numFmtId="0" fontId="0" fillId="3" borderId="1" xfId="0" applyFill="1" applyBorder="1" applyAlignment="1">
      <alignment wrapText="1"/>
    </xf>
    <xf numFmtId="2" fontId="0" fillId="3" borderId="1" xfId="0" applyNumberFormat="1" applyFill="1" applyBorder="1"/>
    <xf numFmtId="1" fontId="0" fillId="3" borderId="1" xfId="0" applyNumberFormat="1" applyFill="1" applyBorder="1"/>
    <xf numFmtId="0" fontId="0" fillId="3" borderId="0" xfId="0" applyFill="1"/>
    <xf numFmtId="49" fontId="0" fillId="0" borderId="1" xfId="0" applyNumberFormat="1" applyBorder="1"/>
    <xf numFmtId="49" fontId="0" fillId="0" borderId="0" xfId="0" applyNumberFormat="1"/>
    <xf numFmtId="0" fontId="1" fillId="0" borderId="1" xfId="0" applyFont="1" applyBorder="1"/>
    <xf numFmtId="49" fontId="1" fillId="0" borderId="1" xfId="0" applyNumberFormat="1" applyFont="1" applyBorder="1"/>
    <xf numFmtId="2" fontId="1" fillId="0" borderId="1" xfId="0" applyNumberFormat="1" applyFont="1" applyBorder="1"/>
    <xf numFmtId="1" fontId="1" fillId="0" borderId="1" xfId="0" applyNumberFormat="1" applyFont="1" applyBorder="1"/>
    <xf numFmtId="1" fontId="1" fillId="3" borderId="1" xfId="0" applyNumberFormat="1" applyFont="1" applyFill="1" applyBorder="1"/>
    <xf numFmtId="2" fontId="1" fillId="0" borderId="0" xfId="0" applyNumberFormat="1" applyFont="1"/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0" fillId="0" borderId="2" xfId="0" applyFill="1" applyBorder="1"/>
    <xf numFmtId="2" fontId="0" fillId="0" borderId="2" xfId="0" applyNumberFormat="1" applyFill="1" applyBorder="1"/>
    <xf numFmtId="1" fontId="0" fillId="0" borderId="2" xfId="0" applyNumberFormat="1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61D75-EC51-49E6-8CE0-D621563345A9}">
  <dimension ref="A1:AM29"/>
  <sheetViews>
    <sheetView workbookViewId="0">
      <selection sqref="A1:XFD1048576"/>
    </sheetView>
  </sheetViews>
  <sheetFormatPr defaultRowHeight="15" x14ac:dyDescent="0.25"/>
  <cols>
    <col min="1" max="1" width="50.7109375" bestFit="1" customWidth="1"/>
    <col min="3" max="3" width="11.28515625" customWidth="1"/>
    <col min="16" max="16" width="10.5703125" customWidth="1"/>
    <col min="21" max="21" width="17.42578125" customWidth="1"/>
    <col min="22" max="22" width="22" customWidth="1"/>
    <col min="23" max="23" width="19.5703125" customWidth="1"/>
    <col min="24" max="25" width="22" customWidth="1"/>
    <col min="26" max="26" width="12.5703125" bestFit="1" customWidth="1"/>
    <col min="27" max="29" width="11.5703125" bestFit="1" customWidth="1"/>
    <col min="30" max="30" width="12.5703125" bestFit="1" customWidth="1"/>
    <col min="31" max="31" width="11.5703125" bestFit="1" customWidth="1"/>
    <col min="32" max="32" width="12.5703125" bestFit="1" customWidth="1"/>
    <col min="33" max="33" width="11.5703125" bestFit="1" customWidth="1"/>
    <col min="34" max="34" width="12.85546875" bestFit="1" customWidth="1"/>
    <col min="35" max="35" width="11.85546875" bestFit="1" customWidth="1"/>
    <col min="36" max="36" width="11.5703125" style="14" bestFit="1" customWidth="1"/>
    <col min="38" max="38" width="9.140625" style="14"/>
  </cols>
  <sheetData>
    <row r="1" spans="1:39" ht="108" customHeight="1" x14ac:dyDescent="0.25">
      <c r="A1" s="2" t="s">
        <v>14</v>
      </c>
      <c r="B1" s="2" t="s">
        <v>15</v>
      </c>
      <c r="C1" s="3" t="s">
        <v>1</v>
      </c>
      <c r="D1" s="3" t="s">
        <v>21</v>
      </c>
      <c r="E1" s="3" t="s">
        <v>43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18</v>
      </c>
      <c r="K1" s="3" t="s">
        <v>6</v>
      </c>
      <c r="L1" s="3" t="s">
        <v>7</v>
      </c>
      <c r="M1" s="3" t="s">
        <v>8</v>
      </c>
      <c r="N1" s="3" t="s">
        <v>9</v>
      </c>
      <c r="O1" s="3" t="s">
        <v>10</v>
      </c>
      <c r="P1" s="3" t="s">
        <v>11</v>
      </c>
      <c r="Q1" s="3" t="s">
        <v>12</v>
      </c>
      <c r="R1" s="3" t="s">
        <v>13</v>
      </c>
      <c r="S1" s="3" t="s">
        <v>19</v>
      </c>
      <c r="T1" s="3" t="s">
        <v>20</v>
      </c>
      <c r="U1" s="3" t="s">
        <v>23</v>
      </c>
      <c r="V1" s="3" t="s">
        <v>22</v>
      </c>
      <c r="W1" s="3" t="s">
        <v>24</v>
      </c>
      <c r="X1" s="3" t="s">
        <v>25</v>
      </c>
      <c r="Y1" s="3" t="s">
        <v>31</v>
      </c>
      <c r="Z1" s="3" t="s">
        <v>26</v>
      </c>
      <c r="AA1" s="3" t="s">
        <v>32</v>
      </c>
      <c r="AB1" s="3" t="s">
        <v>27</v>
      </c>
      <c r="AC1" s="3" t="s">
        <v>33</v>
      </c>
      <c r="AD1" s="3" t="s">
        <v>28</v>
      </c>
      <c r="AE1" s="3" t="s">
        <v>34</v>
      </c>
      <c r="AF1" s="3" t="s">
        <v>29</v>
      </c>
      <c r="AG1" s="3" t="s">
        <v>35</v>
      </c>
      <c r="AH1" s="3" t="s">
        <v>30</v>
      </c>
      <c r="AI1" s="3" t="s">
        <v>36</v>
      </c>
      <c r="AJ1" s="11" t="s">
        <v>37</v>
      </c>
      <c r="AK1" s="3" t="s">
        <v>0</v>
      </c>
      <c r="AL1" s="11" t="s">
        <v>44</v>
      </c>
      <c r="AM1" s="6" t="s">
        <v>54</v>
      </c>
    </row>
    <row r="2" spans="1:39" x14ac:dyDescent="0.25">
      <c r="A2" s="2" t="s">
        <v>16</v>
      </c>
      <c r="B2" s="2" t="s">
        <v>17</v>
      </c>
      <c r="C2" s="2">
        <v>0</v>
      </c>
      <c r="D2" s="2">
        <v>16</v>
      </c>
      <c r="E2" s="2">
        <v>0</v>
      </c>
      <c r="F2" s="2">
        <v>16</v>
      </c>
      <c r="G2" s="2">
        <v>7</v>
      </c>
      <c r="H2" s="2">
        <v>2</v>
      </c>
      <c r="I2" s="2">
        <v>1</v>
      </c>
      <c r="J2" s="2">
        <v>7</v>
      </c>
      <c r="K2" s="2">
        <v>2</v>
      </c>
      <c r="L2" s="2">
        <v>3</v>
      </c>
      <c r="M2" s="2">
        <v>1316</v>
      </c>
      <c r="N2" s="2">
        <v>978</v>
      </c>
      <c r="O2" s="2">
        <v>754</v>
      </c>
      <c r="P2" s="2">
        <v>1826</v>
      </c>
      <c r="Q2" s="2">
        <v>847</v>
      </c>
      <c r="R2" s="2">
        <v>653</v>
      </c>
      <c r="S2" s="2">
        <f>SUM(M2:R2)</f>
        <v>6374</v>
      </c>
      <c r="T2" s="4">
        <f>C2*100/F2</f>
        <v>0</v>
      </c>
      <c r="U2" s="4">
        <f>T2*3/10</f>
        <v>0</v>
      </c>
      <c r="V2" s="4">
        <f>D2*100/F2</f>
        <v>100</v>
      </c>
      <c r="W2" s="4">
        <f>V2*7.5/25</f>
        <v>30</v>
      </c>
      <c r="X2" s="4">
        <f>G2*100/D2</f>
        <v>43.75</v>
      </c>
      <c r="Y2" s="9">
        <f>X2*2/20</f>
        <v>4.375</v>
      </c>
      <c r="Z2" s="4">
        <f>H2*100/D2</f>
        <v>12.5</v>
      </c>
      <c r="AA2" s="9">
        <f>Z2*2/20</f>
        <v>1.25</v>
      </c>
      <c r="AB2" s="4">
        <f>I2*100/D2</f>
        <v>6.25</v>
      </c>
      <c r="AC2" s="9">
        <f>AB2*2/20</f>
        <v>0.625</v>
      </c>
      <c r="AD2" s="4">
        <f>J2*100/D2</f>
        <v>43.75</v>
      </c>
      <c r="AE2" s="4">
        <f>AD2*2/20</f>
        <v>4.375</v>
      </c>
      <c r="AF2" s="4">
        <f>K2*100/D2</f>
        <v>12.5</v>
      </c>
      <c r="AG2" s="9">
        <f>AF2*2/20</f>
        <v>1.25</v>
      </c>
      <c r="AH2" s="4">
        <f>L2*100/D2</f>
        <v>18.75</v>
      </c>
      <c r="AI2" s="9">
        <f>AH2*2/20</f>
        <v>1.875</v>
      </c>
      <c r="AJ2" s="13">
        <f>Y2+AI2+AG2+AE2+AC2+AA2</f>
        <v>13.75</v>
      </c>
      <c r="AK2" s="4">
        <v>6</v>
      </c>
      <c r="AL2" s="12">
        <f>AK2*3</f>
        <v>18</v>
      </c>
      <c r="AM2" s="1">
        <f>AL2+AJ2+W2+U2</f>
        <v>61.75</v>
      </c>
    </row>
    <row r="3" spans="1:39" x14ac:dyDescent="0.25">
      <c r="A3" s="2" t="s">
        <v>16</v>
      </c>
      <c r="B3" s="2" t="s">
        <v>38</v>
      </c>
      <c r="C3" s="2">
        <v>0</v>
      </c>
      <c r="D3" s="2">
        <v>12</v>
      </c>
      <c r="E3" s="2">
        <v>0</v>
      </c>
      <c r="F3" s="2">
        <v>19</v>
      </c>
      <c r="G3" s="2">
        <v>5</v>
      </c>
      <c r="H3" s="2">
        <v>2</v>
      </c>
      <c r="I3" s="2">
        <v>1</v>
      </c>
      <c r="J3" s="2">
        <v>2</v>
      </c>
      <c r="K3" s="2">
        <v>5</v>
      </c>
      <c r="L3" s="2">
        <v>2</v>
      </c>
      <c r="M3" s="2">
        <v>4650</v>
      </c>
      <c r="N3" s="2">
        <v>3390</v>
      </c>
      <c r="O3" s="2">
        <v>1950</v>
      </c>
      <c r="P3" s="2">
        <v>2230</v>
      </c>
      <c r="Q3" s="2">
        <v>3330</v>
      </c>
      <c r="R3" s="2">
        <v>1810</v>
      </c>
      <c r="S3" s="2">
        <f t="shared" ref="S3:S6" si="0">SUM(M3:R3)</f>
        <v>17360</v>
      </c>
      <c r="T3" s="4">
        <f t="shared" ref="T3:T29" si="1">C3*100/F3</f>
        <v>0</v>
      </c>
      <c r="U3" s="4">
        <f t="shared" ref="U3:U29" si="2">T3*3/10</f>
        <v>0</v>
      </c>
      <c r="V3" s="4">
        <f t="shared" ref="V3:V29" si="3">D3*100/F3</f>
        <v>63.157894736842103</v>
      </c>
      <c r="W3" s="4">
        <f t="shared" ref="W3:W29" si="4">V3*7.5/25</f>
        <v>18.94736842105263</v>
      </c>
      <c r="X3" s="4">
        <f t="shared" ref="X3:X29" si="5">G3*100/D3</f>
        <v>41.666666666666664</v>
      </c>
      <c r="Y3" s="9">
        <f t="shared" ref="Y3:Y29" si="6">X3*2/20</f>
        <v>4.1666666666666661</v>
      </c>
      <c r="Z3" s="4">
        <f t="shared" ref="Z3:Z29" si="7">H3*100/D3</f>
        <v>16.666666666666668</v>
      </c>
      <c r="AA3" s="9">
        <f t="shared" ref="AA3:AA29" si="8">Z3*2/20</f>
        <v>1.6666666666666667</v>
      </c>
      <c r="AB3" s="4">
        <f t="shared" ref="AB3:AB29" si="9">I3*100/D3</f>
        <v>8.3333333333333339</v>
      </c>
      <c r="AC3" s="9">
        <f t="shared" ref="AC3:AC29" si="10">AB3*2/20</f>
        <v>0.83333333333333337</v>
      </c>
      <c r="AD3" s="4">
        <f t="shared" ref="AD3:AD29" si="11">J3*100/D3</f>
        <v>16.666666666666668</v>
      </c>
      <c r="AE3" s="4">
        <f t="shared" ref="AE3:AE29" si="12">AD3*2/20</f>
        <v>1.6666666666666667</v>
      </c>
      <c r="AF3" s="4">
        <f t="shared" ref="AF3:AF29" si="13">K3*100/D3</f>
        <v>41.666666666666664</v>
      </c>
      <c r="AG3" s="9">
        <f t="shared" ref="AG3:AG29" si="14">AF3*2/20</f>
        <v>4.1666666666666661</v>
      </c>
      <c r="AH3" s="4">
        <f t="shared" ref="AH3:AH29" si="15">L3*100/D3</f>
        <v>16.666666666666668</v>
      </c>
      <c r="AI3" s="9">
        <f t="shared" ref="AI3:AI29" si="16">AH3*2/20</f>
        <v>1.6666666666666667</v>
      </c>
      <c r="AJ3" s="13">
        <f t="shared" ref="AJ3:AJ29" si="17">Y3+AI3+AG3+AE3+AC3+AA3</f>
        <v>14.166666666666666</v>
      </c>
      <c r="AK3" s="4">
        <v>17</v>
      </c>
      <c r="AL3" s="12">
        <f t="shared" ref="AL3:AL29" si="18">AK3*3</f>
        <v>51</v>
      </c>
      <c r="AM3" s="1">
        <f t="shared" ref="AM3:AM29" si="19">AL3+AJ3+W3+U3</f>
        <v>84.114035087719301</v>
      </c>
    </row>
    <row r="4" spans="1:39" x14ac:dyDescent="0.25">
      <c r="A4" s="2" t="s">
        <v>16</v>
      </c>
      <c r="B4" s="2" t="s">
        <v>39</v>
      </c>
      <c r="C4" s="2">
        <v>15</v>
      </c>
      <c r="D4" s="2">
        <v>15</v>
      </c>
      <c r="E4" s="2">
        <v>0</v>
      </c>
      <c r="F4" s="2">
        <v>15</v>
      </c>
      <c r="G4" s="2">
        <v>0</v>
      </c>
      <c r="H4" s="2">
        <v>15</v>
      </c>
      <c r="I4" s="2">
        <v>3</v>
      </c>
      <c r="J4" s="2">
        <v>3</v>
      </c>
      <c r="K4" s="2">
        <v>3</v>
      </c>
      <c r="L4" s="2">
        <v>2</v>
      </c>
      <c r="M4" s="2">
        <v>0</v>
      </c>
      <c r="N4" s="2">
        <v>600</v>
      </c>
      <c r="O4" s="2">
        <v>126</v>
      </c>
      <c r="P4" s="2">
        <v>510</v>
      </c>
      <c r="Q4" s="2">
        <v>650</v>
      </c>
      <c r="R4" s="2">
        <v>160</v>
      </c>
      <c r="S4" s="2">
        <f t="shared" si="0"/>
        <v>2046</v>
      </c>
      <c r="T4" s="4">
        <f t="shared" si="1"/>
        <v>100</v>
      </c>
      <c r="U4" s="4">
        <f t="shared" si="2"/>
        <v>30</v>
      </c>
      <c r="V4" s="4">
        <f t="shared" si="3"/>
        <v>100</v>
      </c>
      <c r="W4" s="4">
        <f t="shared" si="4"/>
        <v>30</v>
      </c>
      <c r="X4" s="4">
        <f t="shared" si="5"/>
        <v>0</v>
      </c>
      <c r="Y4" s="9">
        <f t="shared" si="6"/>
        <v>0</v>
      </c>
      <c r="Z4" s="4">
        <f t="shared" si="7"/>
        <v>100</v>
      </c>
      <c r="AA4" s="9">
        <f t="shared" si="8"/>
        <v>10</v>
      </c>
      <c r="AB4" s="4">
        <f t="shared" si="9"/>
        <v>20</v>
      </c>
      <c r="AC4" s="9">
        <f t="shared" si="10"/>
        <v>2</v>
      </c>
      <c r="AD4" s="4">
        <f t="shared" si="11"/>
        <v>20</v>
      </c>
      <c r="AE4" s="4">
        <f t="shared" si="12"/>
        <v>2</v>
      </c>
      <c r="AF4" s="4">
        <f t="shared" si="13"/>
        <v>20</v>
      </c>
      <c r="AG4" s="9">
        <f t="shared" si="14"/>
        <v>2</v>
      </c>
      <c r="AH4" s="4">
        <f t="shared" si="15"/>
        <v>13.333333333333334</v>
      </c>
      <c r="AI4" s="9">
        <f t="shared" si="16"/>
        <v>1.3333333333333335</v>
      </c>
      <c r="AJ4" s="13">
        <f t="shared" si="17"/>
        <v>17.333333333333336</v>
      </c>
      <c r="AK4" s="4">
        <v>2</v>
      </c>
      <c r="AL4" s="12">
        <f t="shared" si="18"/>
        <v>6</v>
      </c>
      <c r="AM4" s="1">
        <f t="shared" si="19"/>
        <v>83.333333333333343</v>
      </c>
    </row>
    <row r="5" spans="1:39" x14ac:dyDescent="0.25">
      <c r="A5" s="2" t="s">
        <v>40</v>
      </c>
      <c r="B5" s="2" t="s">
        <v>41</v>
      </c>
      <c r="C5" s="2">
        <v>23</v>
      </c>
      <c r="D5" s="2">
        <v>23</v>
      </c>
      <c r="E5" s="2">
        <v>0</v>
      </c>
      <c r="F5" s="2">
        <v>23</v>
      </c>
      <c r="G5" s="2">
        <v>15</v>
      </c>
      <c r="H5" s="2">
        <v>20</v>
      </c>
      <c r="I5" s="2">
        <v>21</v>
      </c>
      <c r="J5" s="2">
        <v>20</v>
      </c>
      <c r="K5" s="2">
        <v>20</v>
      </c>
      <c r="L5" s="2">
        <v>20</v>
      </c>
      <c r="M5" s="2">
        <v>646</v>
      </c>
      <c r="N5" s="2">
        <v>690</v>
      </c>
      <c r="O5" s="2">
        <v>657</v>
      </c>
      <c r="P5" s="2">
        <v>686</v>
      </c>
      <c r="Q5" s="2">
        <v>590</v>
      </c>
      <c r="R5" s="2">
        <v>561</v>
      </c>
      <c r="S5" s="2">
        <f t="shared" si="0"/>
        <v>3830</v>
      </c>
      <c r="T5" s="4">
        <f t="shared" si="1"/>
        <v>100</v>
      </c>
      <c r="U5" s="4">
        <f t="shared" si="2"/>
        <v>30</v>
      </c>
      <c r="V5" s="4">
        <f t="shared" si="3"/>
        <v>100</v>
      </c>
      <c r="W5" s="4">
        <f t="shared" si="4"/>
        <v>30</v>
      </c>
      <c r="X5" s="4">
        <f t="shared" si="5"/>
        <v>65.217391304347828</v>
      </c>
      <c r="Y5" s="9">
        <f t="shared" si="6"/>
        <v>6.5217391304347831</v>
      </c>
      <c r="Z5" s="4">
        <f t="shared" si="7"/>
        <v>86.956521739130437</v>
      </c>
      <c r="AA5" s="9">
        <f t="shared" si="8"/>
        <v>8.695652173913043</v>
      </c>
      <c r="AB5" s="4">
        <f t="shared" si="9"/>
        <v>91.304347826086953</v>
      </c>
      <c r="AC5" s="9">
        <f t="shared" si="10"/>
        <v>9.1304347826086953</v>
      </c>
      <c r="AD5" s="4">
        <f t="shared" si="11"/>
        <v>86.956521739130437</v>
      </c>
      <c r="AE5" s="4">
        <f t="shared" si="12"/>
        <v>8.695652173913043</v>
      </c>
      <c r="AF5" s="4">
        <f t="shared" si="13"/>
        <v>86.956521739130437</v>
      </c>
      <c r="AG5" s="9">
        <f t="shared" si="14"/>
        <v>8.695652173913043</v>
      </c>
      <c r="AH5" s="4">
        <f t="shared" si="15"/>
        <v>86.956521739130437</v>
      </c>
      <c r="AI5" s="9">
        <f t="shared" si="16"/>
        <v>8.695652173913043</v>
      </c>
      <c r="AJ5" s="13">
        <f t="shared" si="17"/>
        <v>50.434782608695642</v>
      </c>
      <c r="AK5" s="4">
        <v>3</v>
      </c>
      <c r="AL5" s="12">
        <f t="shared" si="18"/>
        <v>9</v>
      </c>
      <c r="AM5" s="1">
        <f t="shared" si="19"/>
        <v>119.43478260869564</v>
      </c>
    </row>
    <row r="6" spans="1:39" x14ac:dyDescent="0.25">
      <c r="A6" s="2" t="s">
        <v>42</v>
      </c>
      <c r="B6" s="2" t="s">
        <v>17</v>
      </c>
      <c r="C6" s="2">
        <v>0</v>
      </c>
      <c r="D6" s="2">
        <v>17</v>
      </c>
      <c r="E6" s="2">
        <v>0</v>
      </c>
      <c r="F6" s="2">
        <v>17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70</v>
      </c>
      <c r="N6" s="2">
        <v>70</v>
      </c>
      <c r="O6" s="2">
        <v>100</v>
      </c>
      <c r="P6" s="2">
        <v>100</v>
      </c>
      <c r="Q6" s="2">
        <v>100</v>
      </c>
      <c r="R6" s="2">
        <v>0</v>
      </c>
      <c r="S6" s="2">
        <f t="shared" si="0"/>
        <v>440</v>
      </c>
      <c r="T6" s="4">
        <f t="shared" si="1"/>
        <v>0</v>
      </c>
      <c r="U6" s="4">
        <f t="shared" si="2"/>
        <v>0</v>
      </c>
      <c r="V6" s="4">
        <f t="shared" si="3"/>
        <v>100</v>
      </c>
      <c r="W6" s="4">
        <f t="shared" si="4"/>
        <v>30</v>
      </c>
      <c r="X6" s="4">
        <f t="shared" si="5"/>
        <v>0</v>
      </c>
      <c r="Y6" s="9">
        <f t="shared" si="6"/>
        <v>0</v>
      </c>
      <c r="Z6" s="4">
        <f t="shared" si="7"/>
        <v>0</v>
      </c>
      <c r="AA6" s="9">
        <f t="shared" si="8"/>
        <v>0</v>
      </c>
      <c r="AB6" s="4">
        <f t="shared" si="9"/>
        <v>0</v>
      </c>
      <c r="AC6" s="9">
        <f t="shared" si="10"/>
        <v>0</v>
      </c>
      <c r="AD6" s="4">
        <f t="shared" si="11"/>
        <v>0</v>
      </c>
      <c r="AE6" s="4">
        <f t="shared" si="12"/>
        <v>0</v>
      </c>
      <c r="AF6" s="4">
        <f t="shared" si="13"/>
        <v>0</v>
      </c>
      <c r="AG6" s="9">
        <f t="shared" si="14"/>
        <v>0</v>
      </c>
      <c r="AH6" s="4">
        <f t="shared" si="15"/>
        <v>0</v>
      </c>
      <c r="AI6" s="9">
        <f t="shared" si="16"/>
        <v>0</v>
      </c>
      <c r="AJ6" s="13">
        <f t="shared" si="17"/>
        <v>0</v>
      </c>
      <c r="AK6" s="4">
        <v>0</v>
      </c>
      <c r="AL6" s="12">
        <f t="shared" si="18"/>
        <v>0</v>
      </c>
      <c r="AM6" s="1">
        <f t="shared" si="19"/>
        <v>30</v>
      </c>
    </row>
    <row r="7" spans="1:39" x14ac:dyDescent="0.25">
      <c r="A7" s="2" t="s">
        <v>42</v>
      </c>
      <c r="B7" s="2" t="s">
        <v>45</v>
      </c>
      <c r="C7" s="2">
        <v>8</v>
      </c>
      <c r="D7" s="2">
        <v>8</v>
      </c>
      <c r="E7" s="2">
        <v>2670</v>
      </c>
      <c r="F7" s="2">
        <v>17</v>
      </c>
      <c r="G7" s="2">
        <v>5</v>
      </c>
      <c r="H7" s="2">
        <v>2</v>
      </c>
      <c r="I7" s="2">
        <v>7</v>
      </c>
      <c r="J7" s="2">
        <v>1</v>
      </c>
      <c r="K7" s="2">
        <v>1</v>
      </c>
      <c r="L7" s="2">
        <v>1</v>
      </c>
      <c r="M7" s="2">
        <v>1690</v>
      </c>
      <c r="N7" s="2">
        <v>375</v>
      </c>
      <c r="O7" s="2">
        <v>1265</v>
      </c>
      <c r="P7" s="2">
        <v>455</v>
      </c>
      <c r="Q7" s="2">
        <v>70</v>
      </c>
      <c r="R7" s="2">
        <v>200</v>
      </c>
      <c r="S7" s="2">
        <v>6255</v>
      </c>
      <c r="T7" s="4">
        <f t="shared" si="1"/>
        <v>47.058823529411768</v>
      </c>
      <c r="U7" s="4">
        <f t="shared" si="2"/>
        <v>14.117647058823531</v>
      </c>
      <c r="V7" s="4">
        <f t="shared" si="3"/>
        <v>47.058823529411768</v>
      </c>
      <c r="W7" s="4">
        <f t="shared" si="4"/>
        <v>14.117647058823531</v>
      </c>
      <c r="X7" s="4">
        <f t="shared" si="5"/>
        <v>62.5</v>
      </c>
      <c r="Y7" s="9">
        <f t="shared" si="6"/>
        <v>6.25</v>
      </c>
      <c r="Z7" s="4">
        <f t="shared" si="7"/>
        <v>25</v>
      </c>
      <c r="AA7" s="9">
        <f t="shared" si="8"/>
        <v>2.5</v>
      </c>
      <c r="AB7" s="4">
        <f t="shared" si="9"/>
        <v>87.5</v>
      </c>
      <c r="AC7" s="9">
        <f t="shared" si="10"/>
        <v>8.75</v>
      </c>
      <c r="AD7" s="4">
        <f t="shared" si="11"/>
        <v>12.5</v>
      </c>
      <c r="AE7" s="4">
        <f t="shared" si="12"/>
        <v>1.25</v>
      </c>
      <c r="AF7" s="4">
        <f t="shared" si="13"/>
        <v>12.5</v>
      </c>
      <c r="AG7" s="9">
        <f t="shared" si="14"/>
        <v>1.25</v>
      </c>
      <c r="AH7" s="4">
        <f t="shared" si="15"/>
        <v>12.5</v>
      </c>
      <c r="AI7" s="9">
        <f t="shared" si="16"/>
        <v>1.25</v>
      </c>
      <c r="AJ7" s="13">
        <f t="shared" si="17"/>
        <v>21.25</v>
      </c>
      <c r="AK7" s="4">
        <v>3</v>
      </c>
      <c r="AL7" s="12">
        <f t="shared" si="18"/>
        <v>9</v>
      </c>
      <c r="AM7" s="1">
        <f t="shared" si="19"/>
        <v>58.485294117647058</v>
      </c>
    </row>
    <row r="8" spans="1:39" x14ac:dyDescent="0.25">
      <c r="A8" s="2" t="s">
        <v>42</v>
      </c>
      <c r="B8" s="2" t="s">
        <v>46</v>
      </c>
      <c r="C8" s="2">
        <v>7</v>
      </c>
      <c r="D8" s="2">
        <v>8</v>
      </c>
      <c r="E8" s="2">
        <v>1868</v>
      </c>
      <c r="F8" s="2">
        <v>20</v>
      </c>
      <c r="G8" s="2">
        <v>2</v>
      </c>
      <c r="H8" s="2">
        <v>0</v>
      </c>
      <c r="I8" s="2">
        <v>1</v>
      </c>
      <c r="J8" s="2">
        <v>0</v>
      </c>
      <c r="K8" s="2">
        <v>2</v>
      </c>
      <c r="L8" s="2">
        <v>7</v>
      </c>
      <c r="M8" s="2">
        <v>195.8</v>
      </c>
      <c r="N8" s="2">
        <v>30</v>
      </c>
      <c r="O8" s="2">
        <v>200</v>
      </c>
      <c r="P8" s="2">
        <v>275</v>
      </c>
      <c r="Q8" s="2">
        <v>45</v>
      </c>
      <c r="R8" s="2">
        <v>1092</v>
      </c>
      <c r="S8" s="2">
        <v>3455.1</v>
      </c>
      <c r="T8" s="4">
        <f t="shared" si="1"/>
        <v>35</v>
      </c>
      <c r="U8" s="4">
        <f t="shared" si="2"/>
        <v>10.5</v>
      </c>
      <c r="V8" s="4">
        <f t="shared" si="3"/>
        <v>40</v>
      </c>
      <c r="W8" s="4">
        <f t="shared" si="4"/>
        <v>12</v>
      </c>
      <c r="X8" s="4">
        <f t="shared" si="5"/>
        <v>25</v>
      </c>
      <c r="Y8" s="9">
        <f t="shared" si="6"/>
        <v>2.5</v>
      </c>
      <c r="Z8" s="4">
        <f t="shared" si="7"/>
        <v>0</v>
      </c>
      <c r="AA8" s="9">
        <f t="shared" si="8"/>
        <v>0</v>
      </c>
      <c r="AB8" s="4">
        <f t="shared" si="9"/>
        <v>12.5</v>
      </c>
      <c r="AC8" s="9">
        <f t="shared" si="10"/>
        <v>1.25</v>
      </c>
      <c r="AD8" s="4">
        <f t="shared" si="11"/>
        <v>0</v>
      </c>
      <c r="AE8" s="4">
        <f t="shared" si="12"/>
        <v>0</v>
      </c>
      <c r="AF8" s="4">
        <f t="shared" si="13"/>
        <v>25</v>
      </c>
      <c r="AG8" s="9">
        <f t="shared" si="14"/>
        <v>2.5</v>
      </c>
      <c r="AH8" s="4">
        <f t="shared" si="15"/>
        <v>87.5</v>
      </c>
      <c r="AI8" s="9">
        <f t="shared" si="16"/>
        <v>8.75</v>
      </c>
      <c r="AJ8" s="13">
        <f t="shared" si="17"/>
        <v>15</v>
      </c>
      <c r="AK8" s="4">
        <v>1</v>
      </c>
      <c r="AL8" s="12">
        <f t="shared" si="18"/>
        <v>3</v>
      </c>
      <c r="AM8" s="1">
        <f t="shared" si="19"/>
        <v>40.5</v>
      </c>
    </row>
    <row r="9" spans="1:39" x14ac:dyDescent="0.25">
      <c r="A9" s="2" t="s">
        <v>42</v>
      </c>
      <c r="B9" s="2" t="s">
        <v>47</v>
      </c>
      <c r="C9" s="2">
        <v>6</v>
      </c>
      <c r="D9" s="2">
        <v>15</v>
      </c>
      <c r="E9" s="2">
        <v>171</v>
      </c>
      <c r="F9" s="2">
        <v>22</v>
      </c>
      <c r="G9" s="2">
        <v>2</v>
      </c>
      <c r="H9" s="2">
        <v>0</v>
      </c>
      <c r="I9" s="2">
        <v>1</v>
      </c>
      <c r="J9" s="2">
        <v>0</v>
      </c>
      <c r="K9" s="2">
        <v>0</v>
      </c>
      <c r="L9" s="2">
        <v>0</v>
      </c>
      <c r="M9" s="2">
        <v>1308</v>
      </c>
      <c r="N9" s="2">
        <v>500</v>
      </c>
      <c r="O9" s="2">
        <v>500</v>
      </c>
      <c r="P9" s="2">
        <v>1236</v>
      </c>
      <c r="Q9" s="2">
        <v>1290</v>
      </c>
      <c r="R9" s="2">
        <v>930</v>
      </c>
      <c r="S9" s="2">
        <v>5935</v>
      </c>
      <c r="T9" s="4">
        <f t="shared" si="1"/>
        <v>27.272727272727273</v>
      </c>
      <c r="U9" s="4">
        <f t="shared" si="2"/>
        <v>8.1818181818181817</v>
      </c>
      <c r="V9" s="4">
        <f t="shared" si="3"/>
        <v>68.181818181818187</v>
      </c>
      <c r="W9" s="4">
        <f t="shared" si="4"/>
        <v>20.454545454545453</v>
      </c>
      <c r="X9" s="4">
        <f t="shared" si="5"/>
        <v>13.333333333333334</v>
      </c>
      <c r="Y9" s="9">
        <f t="shared" si="6"/>
        <v>1.3333333333333335</v>
      </c>
      <c r="Z9" s="4">
        <f t="shared" si="7"/>
        <v>0</v>
      </c>
      <c r="AA9" s="9">
        <f t="shared" si="8"/>
        <v>0</v>
      </c>
      <c r="AB9" s="4">
        <f t="shared" si="9"/>
        <v>6.666666666666667</v>
      </c>
      <c r="AC9" s="9">
        <f t="shared" si="10"/>
        <v>0.66666666666666674</v>
      </c>
      <c r="AD9" s="4">
        <f t="shared" si="11"/>
        <v>0</v>
      </c>
      <c r="AE9" s="4">
        <f t="shared" si="12"/>
        <v>0</v>
      </c>
      <c r="AF9" s="4">
        <f t="shared" si="13"/>
        <v>0</v>
      </c>
      <c r="AG9" s="9">
        <f t="shared" si="14"/>
        <v>0</v>
      </c>
      <c r="AH9" s="4">
        <f t="shared" si="15"/>
        <v>0</v>
      </c>
      <c r="AI9" s="9">
        <f t="shared" si="16"/>
        <v>0</v>
      </c>
      <c r="AJ9" s="13">
        <f t="shared" si="17"/>
        <v>2</v>
      </c>
      <c r="AK9" s="4">
        <v>5</v>
      </c>
      <c r="AL9" s="12">
        <f t="shared" si="18"/>
        <v>15</v>
      </c>
      <c r="AM9" s="1">
        <f t="shared" si="19"/>
        <v>45.636363636363633</v>
      </c>
    </row>
    <row r="10" spans="1:39" x14ac:dyDescent="0.25">
      <c r="A10" s="2" t="s">
        <v>42</v>
      </c>
      <c r="B10" s="2" t="s">
        <v>48</v>
      </c>
      <c r="C10" s="2">
        <v>16</v>
      </c>
      <c r="D10" s="2">
        <v>17</v>
      </c>
      <c r="E10" s="2">
        <v>1070</v>
      </c>
      <c r="F10" s="2">
        <v>24</v>
      </c>
      <c r="G10" s="2">
        <v>0</v>
      </c>
      <c r="H10" s="2">
        <v>0</v>
      </c>
      <c r="I10" s="2">
        <v>0</v>
      </c>
      <c r="J10" s="2">
        <v>1</v>
      </c>
      <c r="K10" s="2">
        <v>3</v>
      </c>
      <c r="L10" s="2">
        <v>0</v>
      </c>
      <c r="M10" s="2">
        <v>1254</v>
      </c>
      <c r="N10" s="2">
        <v>607</v>
      </c>
      <c r="O10" s="2">
        <v>399</v>
      </c>
      <c r="P10" s="2">
        <v>1262</v>
      </c>
      <c r="Q10" s="2">
        <v>5008</v>
      </c>
      <c r="R10" s="2">
        <v>436</v>
      </c>
      <c r="S10" s="2">
        <v>10036</v>
      </c>
      <c r="T10" s="4">
        <f t="shared" si="1"/>
        <v>66.666666666666671</v>
      </c>
      <c r="U10" s="4">
        <f t="shared" si="2"/>
        <v>20</v>
      </c>
      <c r="V10" s="4">
        <f t="shared" si="3"/>
        <v>70.833333333333329</v>
      </c>
      <c r="W10" s="4">
        <f t="shared" si="4"/>
        <v>21.25</v>
      </c>
      <c r="X10" s="4">
        <f t="shared" si="5"/>
        <v>0</v>
      </c>
      <c r="Y10" s="9">
        <f t="shared" si="6"/>
        <v>0</v>
      </c>
      <c r="Z10" s="4">
        <f t="shared" si="7"/>
        <v>0</v>
      </c>
      <c r="AA10" s="9">
        <f t="shared" si="8"/>
        <v>0</v>
      </c>
      <c r="AB10" s="4">
        <f t="shared" si="9"/>
        <v>0</v>
      </c>
      <c r="AC10" s="9">
        <f t="shared" si="10"/>
        <v>0</v>
      </c>
      <c r="AD10" s="4">
        <f t="shared" si="11"/>
        <v>5.882352941176471</v>
      </c>
      <c r="AE10" s="4">
        <f t="shared" si="12"/>
        <v>0.58823529411764708</v>
      </c>
      <c r="AF10" s="4">
        <f t="shared" si="13"/>
        <v>17.647058823529413</v>
      </c>
      <c r="AG10" s="9">
        <f t="shared" si="14"/>
        <v>1.7647058823529413</v>
      </c>
      <c r="AH10" s="4">
        <f t="shared" si="15"/>
        <v>0</v>
      </c>
      <c r="AI10" s="9">
        <f t="shared" si="16"/>
        <v>0</v>
      </c>
      <c r="AJ10" s="13">
        <f t="shared" si="17"/>
        <v>2.3529411764705883</v>
      </c>
      <c r="AK10" s="4">
        <v>8</v>
      </c>
      <c r="AL10" s="12">
        <f t="shared" si="18"/>
        <v>24</v>
      </c>
      <c r="AM10" s="1">
        <f t="shared" si="19"/>
        <v>67.60294117647058</v>
      </c>
    </row>
    <row r="11" spans="1:39" x14ac:dyDescent="0.25">
      <c r="A11" s="2" t="s">
        <v>49</v>
      </c>
      <c r="B11" s="2" t="s">
        <v>17</v>
      </c>
      <c r="C11" s="2">
        <v>15</v>
      </c>
      <c r="D11" s="2">
        <v>15</v>
      </c>
      <c r="E11" s="2">
        <v>1352</v>
      </c>
      <c r="F11" s="5">
        <v>15</v>
      </c>
      <c r="G11" s="2">
        <v>7</v>
      </c>
      <c r="H11" s="2">
        <v>5</v>
      </c>
      <c r="I11" s="2">
        <v>8</v>
      </c>
      <c r="J11" s="2">
        <v>6</v>
      </c>
      <c r="K11" s="2">
        <v>5</v>
      </c>
      <c r="L11" s="2">
        <v>6</v>
      </c>
      <c r="M11" s="2">
        <v>813.9</v>
      </c>
      <c r="N11" s="2">
        <v>566</v>
      </c>
      <c r="O11" s="2">
        <v>947.3</v>
      </c>
      <c r="P11" s="2">
        <v>710.1</v>
      </c>
      <c r="Q11" s="2">
        <v>482.7</v>
      </c>
      <c r="R11" s="2">
        <v>774</v>
      </c>
      <c r="S11" s="2">
        <v>5646</v>
      </c>
      <c r="T11" s="4">
        <f t="shared" si="1"/>
        <v>100</v>
      </c>
      <c r="U11" s="4">
        <f t="shared" si="2"/>
        <v>30</v>
      </c>
      <c r="V11" s="4">
        <f t="shared" si="3"/>
        <v>100</v>
      </c>
      <c r="W11" s="4">
        <f t="shared" si="4"/>
        <v>30</v>
      </c>
      <c r="X11" s="4">
        <f t="shared" si="5"/>
        <v>46.666666666666664</v>
      </c>
      <c r="Y11" s="9">
        <f t="shared" si="6"/>
        <v>4.6666666666666661</v>
      </c>
      <c r="Z11" s="4">
        <f t="shared" si="7"/>
        <v>33.333333333333336</v>
      </c>
      <c r="AA11" s="9">
        <f t="shared" si="8"/>
        <v>3.3333333333333335</v>
      </c>
      <c r="AB11" s="4">
        <f t="shared" si="9"/>
        <v>53.333333333333336</v>
      </c>
      <c r="AC11" s="9">
        <f t="shared" si="10"/>
        <v>5.3333333333333339</v>
      </c>
      <c r="AD11" s="4">
        <f t="shared" si="11"/>
        <v>40</v>
      </c>
      <c r="AE11" s="4">
        <f t="shared" si="12"/>
        <v>4</v>
      </c>
      <c r="AF11" s="4">
        <f t="shared" si="13"/>
        <v>33.333333333333336</v>
      </c>
      <c r="AG11" s="9">
        <f t="shared" si="14"/>
        <v>3.3333333333333335</v>
      </c>
      <c r="AH11" s="4">
        <f t="shared" si="15"/>
        <v>40</v>
      </c>
      <c r="AI11" s="9">
        <f t="shared" si="16"/>
        <v>4</v>
      </c>
      <c r="AJ11" s="13">
        <f>Y11+AI11+AG11+AE11+AC11+AA11</f>
        <v>24.666666666666668</v>
      </c>
      <c r="AK11" s="4">
        <v>4</v>
      </c>
      <c r="AL11" s="12">
        <f t="shared" si="18"/>
        <v>12</v>
      </c>
      <c r="AM11" s="1">
        <f>AL11+AJ11+W11+U11</f>
        <v>96.666666666666671</v>
      </c>
    </row>
    <row r="12" spans="1:39" x14ac:dyDescent="0.25">
      <c r="A12" s="2" t="s">
        <v>49</v>
      </c>
      <c r="B12" s="2" t="s">
        <v>50</v>
      </c>
      <c r="C12" s="2">
        <v>14</v>
      </c>
      <c r="D12" s="2">
        <v>14</v>
      </c>
      <c r="E12" s="2">
        <v>1899.8</v>
      </c>
      <c r="F12" s="2">
        <v>16</v>
      </c>
      <c r="G12" s="2">
        <v>2</v>
      </c>
      <c r="H12" s="2">
        <v>3</v>
      </c>
      <c r="I12" s="2">
        <v>2</v>
      </c>
      <c r="J12" s="2">
        <v>6</v>
      </c>
      <c r="K12" s="2">
        <v>6</v>
      </c>
      <c r="L12" s="2">
        <v>7</v>
      </c>
      <c r="M12" s="2">
        <v>770</v>
      </c>
      <c r="N12" s="2">
        <v>623</v>
      </c>
      <c r="O12" s="2">
        <v>533</v>
      </c>
      <c r="P12" s="2">
        <v>915</v>
      </c>
      <c r="Q12" s="2">
        <v>939</v>
      </c>
      <c r="R12" s="2">
        <v>878</v>
      </c>
      <c r="S12" s="2">
        <v>6557.8</v>
      </c>
      <c r="T12" s="4">
        <f t="shared" si="1"/>
        <v>87.5</v>
      </c>
      <c r="U12" s="4">
        <f t="shared" si="2"/>
        <v>26.25</v>
      </c>
      <c r="V12" s="4">
        <f t="shared" si="3"/>
        <v>87.5</v>
      </c>
      <c r="W12" s="4">
        <f t="shared" si="4"/>
        <v>26.25</v>
      </c>
      <c r="X12" s="4">
        <f t="shared" si="5"/>
        <v>14.285714285714286</v>
      </c>
      <c r="Y12" s="9">
        <f t="shared" si="6"/>
        <v>1.4285714285714286</v>
      </c>
      <c r="Z12" s="4">
        <f t="shared" si="7"/>
        <v>21.428571428571427</v>
      </c>
      <c r="AA12" s="9">
        <f t="shared" si="8"/>
        <v>2.1428571428571428</v>
      </c>
      <c r="AB12" s="4">
        <f t="shared" si="9"/>
        <v>14.285714285714286</v>
      </c>
      <c r="AC12" s="9">
        <f t="shared" si="10"/>
        <v>1.4285714285714286</v>
      </c>
      <c r="AD12" s="4">
        <f t="shared" si="11"/>
        <v>42.857142857142854</v>
      </c>
      <c r="AE12" s="4">
        <f t="shared" si="12"/>
        <v>4.2857142857142856</v>
      </c>
      <c r="AF12" s="4">
        <f t="shared" si="13"/>
        <v>42.857142857142854</v>
      </c>
      <c r="AG12" s="9">
        <f t="shared" si="14"/>
        <v>4.2857142857142856</v>
      </c>
      <c r="AH12" s="4">
        <f t="shared" si="15"/>
        <v>50</v>
      </c>
      <c r="AI12" s="9">
        <f t="shared" si="16"/>
        <v>5</v>
      </c>
      <c r="AJ12" s="13">
        <f t="shared" si="17"/>
        <v>18.571428571428569</v>
      </c>
      <c r="AK12" s="4">
        <v>4</v>
      </c>
      <c r="AL12" s="12">
        <f t="shared" si="18"/>
        <v>12</v>
      </c>
      <c r="AM12" s="1">
        <f t="shared" si="19"/>
        <v>83.071428571428569</v>
      </c>
    </row>
    <row r="13" spans="1:39" x14ac:dyDescent="0.25">
      <c r="A13" s="2" t="s">
        <v>49</v>
      </c>
      <c r="B13" s="2" t="s">
        <v>48</v>
      </c>
      <c r="C13" s="2">
        <v>10</v>
      </c>
      <c r="D13" s="2">
        <v>11</v>
      </c>
      <c r="E13" s="2">
        <v>108.7</v>
      </c>
      <c r="F13" s="2">
        <v>29</v>
      </c>
      <c r="G13" s="2">
        <v>3</v>
      </c>
      <c r="H13" s="2">
        <v>2</v>
      </c>
      <c r="I13" s="2">
        <v>5</v>
      </c>
      <c r="J13" s="2">
        <v>1</v>
      </c>
      <c r="K13" s="2">
        <v>1</v>
      </c>
      <c r="L13" s="2">
        <v>1</v>
      </c>
      <c r="M13" s="2">
        <v>539.5</v>
      </c>
      <c r="N13" s="2">
        <v>386.5</v>
      </c>
      <c r="O13" s="2">
        <v>691.5</v>
      </c>
      <c r="P13" s="2">
        <v>334.8</v>
      </c>
      <c r="Q13" s="2">
        <v>120</v>
      </c>
      <c r="R13" s="2">
        <v>215</v>
      </c>
      <c r="S13" s="2">
        <v>2396</v>
      </c>
      <c r="T13" s="4">
        <f t="shared" si="1"/>
        <v>34.482758620689658</v>
      </c>
      <c r="U13" s="4">
        <f t="shared" si="2"/>
        <v>10.344827586206899</v>
      </c>
      <c r="V13" s="4">
        <f t="shared" si="3"/>
        <v>37.931034482758619</v>
      </c>
      <c r="W13" s="4">
        <f t="shared" si="4"/>
        <v>11.379310344827585</v>
      </c>
      <c r="X13" s="4">
        <f t="shared" si="5"/>
        <v>27.272727272727273</v>
      </c>
      <c r="Y13" s="9">
        <f t="shared" si="6"/>
        <v>2.7272727272727275</v>
      </c>
      <c r="Z13" s="4">
        <f t="shared" si="7"/>
        <v>18.181818181818183</v>
      </c>
      <c r="AA13" s="9">
        <f t="shared" si="8"/>
        <v>1.8181818181818183</v>
      </c>
      <c r="AB13" s="4">
        <f t="shared" si="9"/>
        <v>45.454545454545453</v>
      </c>
      <c r="AC13" s="9">
        <f t="shared" si="10"/>
        <v>4.545454545454545</v>
      </c>
      <c r="AD13" s="4">
        <f t="shared" si="11"/>
        <v>9.0909090909090917</v>
      </c>
      <c r="AE13" s="4">
        <f t="shared" si="12"/>
        <v>0.90909090909090917</v>
      </c>
      <c r="AF13" s="4">
        <f t="shared" si="13"/>
        <v>9.0909090909090917</v>
      </c>
      <c r="AG13" s="9">
        <f t="shared" si="14"/>
        <v>0.90909090909090917</v>
      </c>
      <c r="AH13" s="4">
        <f t="shared" si="15"/>
        <v>9.0909090909090917</v>
      </c>
      <c r="AI13" s="9">
        <f t="shared" si="16"/>
        <v>0.90909090909090917</v>
      </c>
      <c r="AJ13" s="13">
        <f t="shared" si="17"/>
        <v>11.818181818181818</v>
      </c>
      <c r="AK13" s="4">
        <v>2</v>
      </c>
      <c r="AL13" s="12">
        <f t="shared" si="18"/>
        <v>6</v>
      </c>
      <c r="AM13" s="1">
        <f t="shared" si="19"/>
        <v>39.542319749216304</v>
      </c>
    </row>
    <row r="14" spans="1:39" x14ac:dyDescent="0.25">
      <c r="A14" s="2" t="s">
        <v>49</v>
      </c>
      <c r="B14" s="2" t="s">
        <v>46</v>
      </c>
      <c r="C14" s="2">
        <v>26</v>
      </c>
      <c r="D14" s="2">
        <v>26</v>
      </c>
      <c r="E14" s="2">
        <v>2768.64</v>
      </c>
      <c r="F14" s="2">
        <v>26</v>
      </c>
      <c r="G14" s="2">
        <v>24</v>
      </c>
      <c r="H14" s="5">
        <v>17</v>
      </c>
      <c r="I14" s="2">
        <v>9</v>
      </c>
      <c r="J14" s="2">
        <v>9</v>
      </c>
      <c r="K14" s="2">
        <v>7</v>
      </c>
      <c r="L14" s="2">
        <v>5</v>
      </c>
      <c r="M14" s="2">
        <v>741.9</v>
      </c>
      <c r="N14" s="2">
        <v>467.6</v>
      </c>
      <c r="O14" s="2">
        <v>1315.6</v>
      </c>
      <c r="P14" s="2">
        <v>747</v>
      </c>
      <c r="Q14" s="2">
        <v>387.05</v>
      </c>
      <c r="R14" s="2">
        <v>477.9</v>
      </c>
      <c r="S14" s="2">
        <v>6905.69</v>
      </c>
      <c r="T14" s="4">
        <f t="shared" si="1"/>
        <v>100</v>
      </c>
      <c r="U14" s="4">
        <f t="shared" si="2"/>
        <v>30</v>
      </c>
      <c r="V14" s="4">
        <f t="shared" si="3"/>
        <v>100</v>
      </c>
      <c r="W14" s="4">
        <f t="shared" si="4"/>
        <v>30</v>
      </c>
      <c r="X14" s="4">
        <f t="shared" si="5"/>
        <v>92.307692307692307</v>
      </c>
      <c r="Y14" s="9">
        <f t="shared" si="6"/>
        <v>9.2307692307692299</v>
      </c>
      <c r="Z14" s="4">
        <f t="shared" si="7"/>
        <v>65.384615384615387</v>
      </c>
      <c r="AA14" s="9">
        <f t="shared" si="8"/>
        <v>6.5384615384615383</v>
      </c>
      <c r="AB14" s="4">
        <f t="shared" si="9"/>
        <v>34.615384615384613</v>
      </c>
      <c r="AC14" s="9">
        <f t="shared" si="10"/>
        <v>3.4615384615384612</v>
      </c>
      <c r="AD14" s="4">
        <f t="shared" si="11"/>
        <v>34.615384615384613</v>
      </c>
      <c r="AE14" s="4">
        <f t="shared" si="12"/>
        <v>3.4615384615384612</v>
      </c>
      <c r="AF14" s="4">
        <f t="shared" si="13"/>
        <v>26.923076923076923</v>
      </c>
      <c r="AG14" s="9">
        <f t="shared" si="14"/>
        <v>2.6923076923076925</v>
      </c>
      <c r="AH14" s="4">
        <f t="shared" si="15"/>
        <v>19.23076923076923</v>
      </c>
      <c r="AI14" s="9">
        <f t="shared" si="16"/>
        <v>1.9230769230769229</v>
      </c>
      <c r="AJ14" s="13">
        <f t="shared" si="17"/>
        <v>27.307692307692307</v>
      </c>
      <c r="AK14" s="4">
        <v>4</v>
      </c>
      <c r="AL14" s="12">
        <f t="shared" si="18"/>
        <v>12</v>
      </c>
      <c r="AM14" s="1">
        <f t="shared" si="19"/>
        <v>99.307692307692307</v>
      </c>
    </row>
    <row r="15" spans="1:39" x14ac:dyDescent="0.25">
      <c r="A15" s="2" t="s">
        <v>49</v>
      </c>
      <c r="B15" s="2" t="s">
        <v>51</v>
      </c>
      <c r="C15" s="2">
        <v>13</v>
      </c>
      <c r="D15" s="2">
        <v>15</v>
      </c>
      <c r="E15" s="2">
        <v>923.3</v>
      </c>
      <c r="F15" s="2">
        <v>18</v>
      </c>
      <c r="G15" s="2">
        <v>4</v>
      </c>
      <c r="H15" s="2">
        <v>1</v>
      </c>
      <c r="I15" s="2">
        <v>4</v>
      </c>
      <c r="J15" s="2">
        <v>0</v>
      </c>
      <c r="K15" s="2">
        <v>0</v>
      </c>
      <c r="L15" s="2">
        <v>1</v>
      </c>
      <c r="M15" s="2">
        <v>392.7</v>
      </c>
      <c r="N15" s="2">
        <v>186</v>
      </c>
      <c r="O15" s="2">
        <v>464.1</v>
      </c>
      <c r="P15" s="2">
        <v>245</v>
      </c>
      <c r="Q15" s="2">
        <v>205</v>
      </c>
      <c r="R15" s="2">
        <v>990.5</v>
      </c>
      <c r="S15" s="2">
        <v>3406.6</v>
      </c>
      <c r="T15" s="4">
        <f t="shared" si="1"/>
        <v>72.222222222222229</v>
      </c>
      <c r="U15" s="4">
        <f t="shared" si="2"/>
        <v>21.666666666666668</v>
      </c>
      <c r="V15" s="4">
        <f t="shared" si="3"/>
        <v>83.333333333333329</v>
      </c>
      <c r="W15" s="4">
        <f t="shared" si="4"/>
        <v>25</v>
      </c>
      <c r="X15" s="4">
        <f t="shared" si="5"/>
        <v>26.666666666666668</v>
      </c>
      <c r="Y15" s="9">
        <f t="shared" si="6"/>
        <v>2.666666666666667</v>
      </c>
      <c r="Z15" s="4">
        <f t="shared" si="7"/>
        <v>6.666666666666667</v>
      </c>
      <c r="AA15" s="9">
        <f t="shared" si="8"/>
        <v>0.66666666666666674</v>
      </c>
      <c r="AB15" s="4">
        <f t="shared" si="9"/>
        <v>26.666666666666668</v>
      </c>
      <c r="AC15" s="9">
        <f t="shared" si="10"/>
        <v>2.666666666666667</v>
      </c>
      <c r="AD15" s="4">
        <f t="shared" si="11"/>
        <v>0</v>
      </c>
      <c r="AE15" s="4">
        <f t="shared" si="12"/>
        <v>0</v>
      </c>
      <c r="AF15" s="4">
        <f t="shared" si="13"/>
        <v>0</v>
      </c>
      <c r="AG15" s="9">
        <f t="shared" si="14"/>
        <v>0</v>
      </c>
      <c r="AH15" s="4">
        <f t="shared" si="15"/>
        <v>6.666666666666667</v>
      </c>
      <c r="AI15" s="9">
        <f t="shared" si="16"/>
        <v>0.66666666666666674</v>
      </c>
      <c r="AJ15" s="13">
        <f t="shared" si="17"/>
        <v>6.6666666666666679</v>
      </c>
      <c r="AK15" s="4">
        <v>2</v>
      </c>
      <c r="AL15" s="12">
        <f t="shared" si="18"/>
        <v>6</v>
      </c>
      <c r="AM15" s="1">
        <f t="shared" si="19"/>
        <v>59.333333333333343</v>
      </c>
    </row>
    <row r="16" spans="1:39" x14ac:dyDescent="0.25">
      <c r="A16" s="2" t="s">
        <v>49</v>
      </c>
      <c r="B16" s="2" t="s">
        <v>52</v>
      </c>
      <c r="C16" s="2">
        <v>14</v>
      </c>
      <c r="D16" s="2">
        <v>15</v>
      </c>
      <c r="E16" s="2">
        <v>4006.2</v>
      </c>
      <c r="F16" s="2">
        <v>17</v>
      </c>
      <c r="G16" s="2">
        <v>6</v>
      </c>
      <c r="H16" s="2">
        <v>10</v>
      </c>
      <c r="I16" s="2">
        <v>9</v>
      </c>
      <c r="J16" s="2">
        <v>11</v>
      </c>
      <c r="K16" s="2">
        <v>10</v>
      </c>
      <c r="L16" s="2">
        <v>11</v>
      </c>
      <c r="M16" s="2">
        <v>1993.8</v>
      </c>
      <c r="N16" s="2">
        <v>1825</v>
      </c>
      <c r="O16" s="2">
        <v>2085</v>
      </c>
      <c r="P16" s="2">
        <v>1849</v>
      </c>
      <c r="Q16" s="2">
        <v>1275</v>
      </c>
      <c r="R16" s="2">
        <v>2791.5</v>
      </c>
      <c r="S16" s="2">
        <v>14708</v>
      </c>
      <c r="T16" s="4">
        <f t="shared" si="1"/>
        <v>82.352941176470594</v>
      </c>
      <c r="U16" s="4">
        <f t="shared" si="2"/>
        <v>24.705882352941178</v>
      </c>
      <c r="V16" s="4">
        <f t="shared" si="3"/>
        <v>88.235294117647058</v>
      </c>
      <c r="W16" s="4">
        <f t="shared" si="4"/>
        <v>26.470588235294116</v>
      </c>
      <c r="X16" s="4">
        <f t="shared" si="5"/>
        <v>40</v>
      </c>
      <c r="Y16" s="9">
        <f t="shared" si="6"/>
        <v>4</v>
      </c>
      <c r="Z16" s="4">
        <f t="shared" si="7"/>
        <v>66.666666666666671</v>
      </c>
      <c r="AA16" s="9">
        <f t="shared" si="8"/>
        <v>6.666666666666667</v>
      </c>
      <c r="AB16" s="4">
        <f t="shared" si="9"/>
        <v>60</v>
      </c>
      <c r="AC16" s="9">
        <f t="shared" si="10"/>
        <v>6</v>
      </c>
      <c r="AD16" s="4">
        <f t="shared" si="11"/>
        <v>73.333333333333329</v>
      </c>
      <c r="AE16" s="4">
        <f t="shared" si="12"/>
        <v>7.333333333333333</v>
      </c>
      <c r="AF16" s="4">
        <f t="shared" si="13"/>
        <v>66.666666666666671</v>
      </c>
      <c r="AG16" s="9">
        <f t="shared" si="14"/>
        <v>6.666666666666667</v>
      </c>
      <c r="AH16" s="4">
        <f t="shared" si="15"/>
        <v>73.333333333333329</v>
      </c>
      <c r="AI16" s="9">
        <f t="shared" si="16"/>
        <v>7.333333333333333</v>
      </c>
      <c r="AJ16" s="13">
        <f t="shared" si="17"/>
        <v>38</v>
      </c>
      <c r="AK16" s="4">
        <v>10</v>
      </c>
      <c r="AL16" s="12">
        <f t="shared" si="18"/>
        <v>30</v>
      </c>
      <c r="AM16" s="1">
        <f t="shared" si="19"/>
        <v>119.17647058823529</v>
      </c>
    </row>
    <row r="17" spans="1:39" x14ac:dyDescent="0.25">
      <c r="A17" s="2" t="s">
        <v>49</v>
      </c>
      <c r="B17" s="2" t="s">
        <v>38</v>
      </c>
      <c r="C17" s="2">
        <v>26</v>
      </c>
      <c r="D17" s="2">
        <v>26</v>
      </c>
      <c r="E17" s="2">
        <v>2702.97</v>
      </c>
      <c r="F17" s="2">
        <v>26</v>
      </c>
      <c r="G17" s="2">
        <v>5</v>
      </c>
      <c r="H17" s="2">
        <v>12</v>
      </c>
      <c r="I17" s="2">
        <v>11</v>
      </c>
      <c r="J17" s="2">
        <v>14</v>
      </c>
      <c r="K17" s="2">
        <v>12</v>
      </c>
      <c r="L17" s="2">
        <v>9</v>
      </c>
      <c r="M17" s="2">
        <v>937</v>
      </c>
      <c r="N17" s="2">
        <v>529</v>
      </c>
      <c r="O17" s="2">
        <v>533</v>
      </c>
      <c r="P17" s="2">
        <v>1081</v>
      </c>
      <c r="Q17" s="2">
        <v>549</v>
      </c>
      <c r="R17" s="2">
        <v>476.5</v>
      </c>
      <c r="S17" s="2">
        <v>6808.47</v>
      </c>
      <c r="T17" s="4">
        <f t="shared" si="1"/>
        <v>100</v>
      </c>
      <c r="U17" s="4">
        <f t="shared" si="2"/>
        <v>30</v>
      </c>
      <c r="V17" s="4">
        <f t="shared" si="3"/>
        <v>100</v>
      </c>
      <c r="W17" s="4">
        <f t="shared" si="4"/>
        <v>30</v>
      </c>
      <c r="X17" s="4">
        <f t="shared" si="5"/>
        <v>19.23076923076923</v>
      </c>
      <c r="Y17" s="9">
        <f t="shared" si="6"/>
        <v>1.9230769230769229</v>
      </c>
      <c r="Z17" s="4">
        <f t="shared" si="7"/>
        <v>46.153846153846153</v>
      </c>
      <c r="AA17" s="9">
        <f t="shared" si="8"/>
        <v>4.615384615384615</v>
      </c>
      <c r="AB17" s="4">
        <f t="shared" si="9"/>
        <v>42.307692307692307</v>
      </c>
      <c r="AC17" s="9">
        <f t="shared" si="10"/>
        <v>4.2307692307692308</v>
      </c>
      <c r="AD17" s="4">
        <f t="shared" si="11"/>
        <v>53.846153846153847</v>
      </c>
      <c r="AE17" s="4">
        <f t="shared" si="12"/>
        <v>5.384615384615385</v>
      </c>
      <c r="AF17" s="4">
        <f t="shared" si="13"/>
        <v>46.153846153846153</v>
      </c>
      <c r="AG17" s="9">
        <f t="shared" si="14"/>
        <v>4.615384615384615</v>
      </c>
      <c r="AH17" s="4">
        <f t="shared" si="15"/>
        <v>34.615384615384613</v>
      </c>
      <c r="AI17" s="9">
        <f t="shared" si="16"/>
        <v>3.4615384615384612</v>
      </c>
      <c r="AJ17" s="13">
        <f t="shared" si="17"/>
        <v>24.230769230769234</v>
      </c>
      <c r="AK17" s="4">
        <v>4</v>
      </c>
      <c r="AL17" s="12">
        <f t="shared" si="18"/>
        <v>12</v>
      </c>
      <c r="AM17" s="1">
        <f t="shared" si="19"/>
        <v>96.230769230769226</v>
      </c>
    </row>
    <row r="18" spans="1:39" x14ac:dyDescent="0.25">
      <c r="A18" s="2" t="s">
        <v>49</v>
      </c>
      <c r="B18" s="2" t="s">
        <v>39</v>
      </c>
      <c r="C18" s="2">
        <v>9</v>
      </c>
      <c r="D18" s="2">
        <v>8</v>
      </c>
      <c r="E18" s="2">
        <v>92.2</v>
      </c>
      <c r="F18" s="2">
        <v>27</v>
      </c>
      <c r="G18" s="2">
        <v>2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67.8</v>
      </c>
      <c r="N18" s="2">
        <v>51.5</v>
      </c>
      <c r="O18" s="2">
        <v>449.5</v>
      </c>
      <c r="P18" s="2">
        <v>11.5</v>
      </c>
      <c r="Q18" s="2">
        <v>10</v>
      </c>
      <c r="R18" s="2">
        <v>0</v>
      </c>
      <c r="S18" s="2">
        <v>590.29999999999995</v>
      </c>
      <c r="T18" s="4">
        <f t="shared" si="1"/>
        <v>33.333333333333336</v>
      </c>
      <c r="U18" s="4">
        <f t="shared" si="2"/>
        <v>10</v>
      </c>
      <c r="V18" s="4">
        <f t="shared" si="3"/>
        <v>29.62962962962963</v>
      </c>
      <c r="W18" s="4">
        <f t="shared" si="4"/>
        <v>8.8888888888888893</v>
      </c>
      <c r="X18" s="4">
        <f t="shared" si="5"/>
        <v>25</v>
      </c>
      <c r="Y18" s="9">
        <f t="shared" si="6"/>
        <v>2.5</v>
      </c>
      <c r="Z18" s="4">
        <f t="shared" si="7"/>
        <v>0</v>
      </c>
      <c r="AA18" s="9">
        <f t="shared" si="8"/>
        <v>0</v>
      </c>
      <c r="AB18" s="4">
        <f t="shared" si="9"/>
        <v>0</v>
      </c>
      <c r="AC18" s="9">
        <f t="shared" si="10"/>
        <v>0</v>
      </c>
      <c r="AD18" s="4">
        <f t="shared" si="11"/>
        <v>0</v>
      </c>
      <c r="AE18" s="4">
        <f t="shared" si="12"/>
        <v>0</v>
      </c>
      <c r="AF18" s="4">
        <f t="shared" si="13"/>
        <v>0</v>
      </c>
      <c r="AG18" s="9">
        <f t="shared" si="14"/>
        <v>0</v>
      </c>
      <c r="AH18" s="4">
        <f t="shared" si="15"/>
        <v>0</v>
      </c>
      <c r="AI18" s="9">
        <f t="shared" si="16"/>
        <v>0</v>
      </c>
      <c r="AJ18" s="13">
        <f t="shared" si="17"/>
        <v>2.5</v>
      </c>
      <c r="AK18" s="4">
        <v>0</v>
      </c>
      <c r="AL18" s="12">
        <f t="shared" si="18"/>
        <v>0</v>
      </c>
      <c r="AM18" s="1">
        <f t="shared" si="19"/>
        <v>21.388888888888889</v>
      </c>
    </row>
    <row r="19" spans="1:39" x14ac:dyDescent="0.25">
      <c r="A19" s="2" t="s">
        <v>53</v>
      </c>
      <c r="B19" s="2">
        <v>1</v>
      </c>
      <c r="C19" s="2">
        <v>1</v>
      </c>
      <c r="D19" s="2">
        <v>1</v>
      </c>
      <c r="E19" s="2">
        <v>28</v>
      </c>
      <c r="F19" s="2">
        <v>8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28</v>
      </c>
      <c r="T19" s="4">
        <f t="shared" si="1"/>
        <v>12.5</v>
      </c>
      <c r="U19" s="4">
        <f t="shared" si="2"/>
        <v>3.75</v>
      </c>
      <c r="V19" s="4">
        <f t="shared" si="3"/>
        <v>12.5</v>
      </c>
      <c r="W19" s="4">
        <f t="shared" si="4"/>
        <v>3.75</v>
      </c>
      <c r="X19" s="4">
        <f t="shared" si="5"/>
        <v>0</v>
      </c>
      <c r="Y19" s="9">
        <f t="shared" si="6"/>
        <v>0</v>
      </c>
      <c r="Z19" s="4">
        <f t="shared" si="7"/>
        <v>0</v>
      </c>
      <c r="AA19" s="9">
        <f t="shared" si="8"/>
        <v>0</v>
      </c>
      <c r="AB19" s="4">
        <f t="shared" si="9"/>
        <v>0</v>
      </c>
      <c r="AC19" s="9">
        <f t="shared" si="10"/>
        <v>0</v>
      </c>
      <c r="AD19" s="4">
        <f t="shared" si="11"/>
        <v>0</v>
      </c>
      <c r="AE19" s="4">
        <f t="shared" si="12"/>
        <v>0</v>
      </c>
      <c r="AF19" s="4">
        <f t="shared" si="13"/>
        <v>0</v>
      </c>
      <c r="AG19" s="9">
        <f t="shared" si="14"/>
        <v>0</v>
      </c>
      <c r="AH19" s="4">
        <f t="shared" si="15"/>
        <v>0</v>
      </c>
      <c r="AI19" s="9">
        <f t="shared" si="16"/>
        <v>0</v>
      </c>
      <c r="AJ19" s="13">
        <f t="shared" si="17"/>
        <v>0</v>
      </c>
      <c r="AK19" s="4">
        <f t="shared" ref="AK19" si="20">S19-E19</f>
        <v>0</v>
      </c>
      <c r="AL19" s="12">
        <f t="shared" si="18"/>
        <v>0</v>
      </c>
      <c r="AM19" s="1">
        <f t="shared" si="19"/>
        <v>7.5</v>
      </c>
    </row>
    <row r="20" spans="1:39" x14ac:dyDescent="0.25">
      <c r="A20" s="2" t="s">
        <v>53</v>
      </c>
      <c r="B20" s="2">
        <v>2</v>
      </c>
      <c r="C20" s="2">
        <v>0</v>
      </c>
      <c r="D20" s="2">
        <v>6</v>
      </c>
      <c r="E20" s="2">
        <v>0</v>
      </c>
      <c r="F20" s="2">
        <v>7</v>
      </c>
      <c r="G20" s="2">
        <v>0</v>
      </c>
      <c r="H20" s="2">
        <v>1</v>
      </c>
      <c r="I20" s="2">
        <v>2</v>
      </c>
      <c r="J20" s="2">
        <v>1</v>
      </c>
      <c r="K20" s="2">
        <v>2</v>
      </c>
      <c r="L20" s="2">
        <v>0</v>
      </c>
      <c r="M20" s="2">
        <v>45</v>
      </c>
      <c r="N20" s="2">
        <v>125.4</v>
      </c>
      <c r="O20" s="2">
        <v>144</v>
      </c>
      <c r="P20" s="2">
        <v>289.5</v>
      </c>
      <c r="Q20" s="2">
        <v>488.1</v>
      </c>
      <c r="R20" s="2">
        <v>109</v>
      </c>
      <c r="S20" s="2">
        <v>1201</v>
      </c>
      <c r="T20" s="4">
        <f t="shared" si="1"/>
        <v>0</v>
      </c>
      <c r="U20" s="4">
        <f t="shared" si="2"/>
        <v>0</v>
      </c>
      <c r="V20" s="4">
        <f t="shared" si="3"/>
        <v>85.714285714285708</v>
      </c>
      <c r="W20" s="4">
        <f t="shared" si="4"/>
        <v>25.714285714285712</v>
      </c>
      <c r="X20" s="4">
        <f t="shared" si="5"/>
        <v>0</v>
      </c>
      <c r="Y20" s="9">
        <f t="shared" si="6"/>
        <v>0</v>
      </c>
      <c r="Z20" s="4">
        <f t="shared" si="7"/>
        <v>16.666666666666668</v>
      </c>
      <c r="AA20" s="9">
        <f t="shared" si="8"/>
        <v>1.6666666666666667</v>
      </c>
      <c r="AB20" s="4">
        <f t="shared" si="9"/>
        <v>33.333333333333336</v>
      </c>
      <c r="AC20" s="9">
        <f t="shared" si="10"/>
        <v>3.3333333333333335</v>
      </c>
      <c r="AD20" s="4">
        <f t="shared" si="11"/>
        <v>16.666666666666668</v>
      </c>
      <c r="AE20" s="4">
        <f t="shared" si="12"/>
        <v>1.6666666666666667</v>
      </c>
      <c r="AF20" s="4">
        <f t="shared" si="13"/>
        <v>33.333333333333336</v>
      </c>
      <c r="AG20" s="9">
        <f t="shared" si="14"/>
        <v>3.3333333333333335</v>
      </c>
      <c r="AH20" s="4">
        <f t="shared" si="15"/>
        <v>0</v>
      </c>
      <c r="AI20" s="9">
        <f t="shared" si="16"/>
        <v>0</v>
      </c>
      <c r="AJ20" s="13">
        <f t="shared" si="17"/>
        <v>10</v>
      </c>
      <c r="AK20" s="4">
        <v>1</v>
      </c>
      <c r="AL20" s="12">
        <f t="shared" si="18"/>
        <v>3</v>
      </c>
      <c r="AM20" s="1">
        <f t="shared" si="19"/>
        <v>38.714285714285708</v>
      </c>
    </row>
    <row r="21" spans="1:39" x14ac:dyDescent="0.25">
      <c r="A21" s="2" t="s">
        <v>53</v>
      </c>
      <c r="B21" s="2">
        <v>3</v>
      </c>
      <c r="C21" s="2">
        <v>1</v>
      </c>
      <c r="D21" s="2">
        <v>4</v>
      </c>
      <c r="E21" s="2">
        <v>133</v>
      </c>
      <c r="F21" s="2">
        <v>7</v>
      </c>
      <c r="G21" s="2">
        <v>2</v>
      </c>
      <c r="H21" s="2">
        <v>0</v>
      </c>
      <c r="I21" s="2">
        <v>1</v>
      </c>
      <c r="J21" s="2">
        <v>1</v>
      </c>
      <c r="K21" s="2">
        <v>0</v>
      </c>
      <c r="L21" s="2">
        <v>0</v>
      </c>
      <c r="M21" s="2">
        <v>192</v>
      </c>
      <c r="N21" s="2">
        <v>60</v>
      </c>
      <c r="O21" s="2">
        <v>448</v>
      </c>
      <c r="P21" s="2">
        <v>527</v>
      </c>
      <c r="Q21" s="2">
        <v>101.5</v>
      </c>
      <c r="R21" s="2">
        <v>45</v>
      </c>
      <c r="S21" s="2">
        <v>1506.5</v>
      </c>
      <c r="T21" s="4">
        <f t="shared" si="1"/>
        <v>14.285714285714286</v>
      </c>
      <c r="U21" s="4">
        <f t="shared" si="2"/>
        <v>4.2857142857142865</v>
      </c>
      <c r="V21" s="4">
        <f t="shared" si="3"/>
        <v>57.142857142857146</v>
      </c>
      <c r="W21" s="4">
        <f t="shared" si="4"/>
        <v>17.142857142857146</v>
      </c>
      <c r="X21" s="4">
        <f t="shared" si="5"/>
        <v>50</v>
      </c>
      <c r="Y21" s="9">
        <f t="shared" si="6"/>
        <v>5</v>
      </c>
      <c r="Z21" s="4">
        <f t="shared" si="7"/>
        <v>0</v>
      </c>
      <c r="AA21" s="9">
        <f t="shared" si="8"/>
        <v>0</v>
      </c>
      <c r="AB21" s="4">
        <f t="shared" si="9"/>
        <v>25</v>
      </c>
      <c r="AC21" s="9">
        <f t="shared" si="10"/>
        <v>2.5</v>
      </c>
      <c r="AD21" s="4">
        <f t="shared" si="11"/>
        <v>25</v>
      </c>
      <c r="AE21" s="4">
        <f t="shared" si="12"/>
        <v>2.5</v>
      </c>
      <c r="AF21" s="4">
        <f t="shared" si="13"/>
        <v>0</v>
      </c>
      <c r="AG21" s="9">
        <f t="shared" si="14"/>
        <v>0</v>
      </c>
      <c r="AH21" s="4">
        <f t="shared" si="15"/>
        <v>0</v>
      </c>
      <c r="AI21" s="9">
        <f t="shared" si="16"/>
        <v>0</v>
      </c>
      <c r="AJ21" s="13">
        <f t="shared" si="17"/>
        <v>10</v>
      </c>
      <c r="AK21" s="4">
        <v>1</v>
      </c>
      <c r="AL21" s="12">
        <f t="shared" si="18"/>
        <v>3</v>
      </c>
      <c r="AM21" s="1">
        <f t="shared" si="19"/>
        <v>34.428571428571431</v>
      </c>
    </row>
    <row r="22" spans="1:39" x14ac:dyDescent="0.25">
      <c r="A22" s="2" t="s">
        <v>53</v>
      </c>
      <c r="B22" s="2">
        <v>4</v>
      </c>
      <c r="C22" s="2">
        <v>0</v>
      </c>
      <c r="D22" s="2">
        <v>5</v>
      </c>
      <c r="E22" s="2">
        <v>0</v>
      </c>
      <c r="F22" s="2">
        <v>16</v>
      </c>
      <c r="G22" s="2">
        <v>1</v>
      </c>
      <c r="H22" s="2">
        <v>1</v>
      </c>
      <c r="I22" s="2">
        <v>0</v>
      </c>
      <c r="J22" s="2">
        <v>0</v>
      </c>
      <c r="K22" s="2">
        <v>0</v>
      </c>
      <c r="L22" s="2">
        <v>0</v>
      </c>
      <c r="M22" s="2">
        <v>157</v>
      </c>
      <c r="N22" s="2">
        <v>264</v>
      </c>
      <c r="O22" s="2">
        <v>30</v>
      </c>
      <c r="P22" s="2">
        <v>251</v>
      </c>
      <c r="Q22" s="2">
        <v>63</v>
      </c>
      <c r="R22" s="2">
        <v>106</v>
      </c>
      <c r="S22" s="2">
        <v>871</v>
      </c>
      <c r="T22" s="4">
        <f t="shared" si="1"/>
        <v>0</v>
      </c>
      <c r="U22" s="4">
        <f t="shared" si="2"/>
        <v>0</v>
      </c>
      <c r="V22" s="4">
        <f t="shared" si="3"/>
        <v>31.25</v>
      </c>
      <c r="W22" s="4">
        <f t="shared" si="4"/>
        <v>9.375</v>
      </c>
      <c r="X22" s="4">
        <f t="shared" si="5"/>
        <v>20</v>
      </c>
      <c r="Y22" s="9">
        <f t="shared" si="6"/>
        <v>2</v>
      </c>
      <c r="Z22" s="4">
        <f t="shared" si="7"/>
        <v>20</v>
      </c>
      <c r="AA22" s="9">
        <f t="shared" si="8"/>
        <v>2</v>
      </c>
      <c r="AB22" s="4">
        <f t="shared" si="9"/>
        <v>0</v>
      </c>
      <c r="AC22" s="9">
        <f t="shared" si="10"/>
        <v>0</v>
      </c>
      <c r="AD22" s="4">
        <f t="shared" si="11"/>
        <v>0</v>
      </c>
      <c r="AE22" s="4">
        <f t="shared" si="12"/>
        <v>0</v>
      </c>
      <c r="AF22" s="4">
        <f t="shared" si="13"/>
        <v>0</v>
      </c>
      <c r="AG22" s="9">
        <f t="shared" si="14"/>
        <v>0</v>
      </c>
      <c r="AH22" s="4">
        <f t="shared" si="15"/>
        <v>0</v>
      </c>
      <c r="AI22" s="9">
        <f t="shared" si="16"/>
        <v>0</v>
      </c>
      <c r="AJ22" s="13">
        <f t="shared" si="17"/>
        <v>4</v>
      </c>
      <c r="AK22" s="4">
        <v>0</v>
      </c>
      <c r="AL22" s="12">
        <f t="shared" si="18"/>
        <v>0</v>
      </c>
      <c r="AM22" s="1">
        <f t="shared" si="19"/>
        <v>13.375</v>
      </c>
    </row>
    <row r="23" spans="1:39" x14ac:dyDescent="0.25">
      <c r="A23" s="2" t="s">
        <v>53</v>
      </c>
      <c r="B23" s="2">
        <v>5</v>
      </c>
      <c r="C23" s="2">
        <v>3</v>
      </c>
      <c r="D23" s="2">
        <v>12</v>
      </c>
      <c r="E23" s="2">
        <v>642</v>
      </c>
      <c r="F23" s="2">
        <v>18</v>
      </c>
      <c r="G23" s="2">
        <v>0</v>
      </c>
      <c r="H23" s="2">
        <v>0</v>
      </c>
      <c r="I23" s="2">
        <v>1</v>
      </c>
      <c r="J23" s="2">
        <v>4</v>
      </c>
      <c r="K23" s="2">
        <v>1</v>
      </c>
      <c r="L23" s="2">
        <v>2</v>
      </c>
      <c r="M23" s="2">
        <v>26</v>
      </c>
      <c r="N23" s="2">
        <v>52.1</v>
      </c>
      <c r="O23" s="2">
        <v>60.26</v>
      </c>
      <c r="P23" s="2">
        <v>239.7</v>
      </c>
      <c r="Q23" s="2">
        <v>114</v>
      </c>
      <c r="R23" s="2">
        <v>265.8</v>
      </c>
      <c r="S23" s="2">
        <v>1399.86</v>
      </c>
      <c r="T23" s="4">
        <f t="shared" si="1"/>
        <v>16.666666666666668</v>
      </c>
      <c r="U23" s="4">
        <f t="shared" si="2"/>
        <v>5</v>
      </c>
      <c r="V23" s="4">
        <f t="shared" si="3"/>
        <v>66.666666666666671</v>
      </c>
      <c r="W23" s="4">
        <f t="shared" si="4"/>
        <v>20.000000000000004</v>
      </c>
      <c r="X23" s="4">
        <f t="shared" si="5"/>
        <v>0</v>
      </c>
      <c r="Y23" s="9">
        <f t="shared" si="6"/>
        <v>0</v>
      </c>
      <c r="Z23" s="4">
        <f t="shared" si="7"/>
        <v>0</v>
      </c>
      <c r="AA23" s="9">
        <f t="shared" si="8"/>
        <v>0</v>
      </c>
      <c r="AB23" s="4">
        <f t="shared" si="9"/>
        <v>8.3333333333333339</v>
      </c>
      <c r="AC23" s="9">
        <f t="shared" si="10"/>
        <v>0.83333333333333337</v>
      </c>
      <c r="AD23" s="4">
        <f t="shared" si="11"/>
        <v>33.333333333333336</v>
      </c>
      <c r="AE23" s="4">
        <f t="shared" si="12"/>
        <v>3.3333333333333335</v>
      </c>
      <c r="AF23" s="4">
        <f t="shared" si="13"/>
        <v>8.3333333333333339</v>
      </c>
      <c r="AG23" s="9">
        <f t="shared" si="14"/>
        <v>0.83333333333333337</v>
      </c>
      <c r="AH23" s="4">
        <f t="shared" si="15"/>
        <v>16.666666666666668</v>
      </c>
      <c r="AI23" s="9">
        <f t="shared" si="16"/>
        <v>1.6666666666666667</v>
      </c>
      <c r="AJ23" s="13">
        <f t="shared" si="17"/>
        <v>6.666666666666667</v>
      </c>
      <c r="AK23" s="4">
        <v>0</v>
      </c>
      <c r="AL23" s="12">
        <f t="shared" si="18"/>
        <v>0</v>
      </c>
      <c r="AM23" s="1">
        <f t="shared" si="19"/>
        <v>31.666666666666671</v>
      </c>
    </row>
    <row r="24" spans="1:39" x14ac:dyDescent="0.25">
      <c r="A24" s="2" t="s">
        <v>53</v>
      </c>
      <c r="B24" s="2">
        <v>6</v>
      </c>
      <c r="C24" s="2">
        <v>1</v>
      </c>
      <c r="D24" s="2">
        <v>2</v>
      </c>
      <c r="E24" s="2">
        <v>74.599999999999994</v>
      </c>
      <c r="F24" s="2">
        <v>5</v>
      </c>
      <c r="G24" s="2">
        <v>1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114</v>
      </c>
      <c r="N24" s="2">
        <v>3.5</v>
      </c>
      <c r="O24" s="2">
        <v>20</v>
      </c>
      <c r="P24" s="2">
        <v>16</v>
      </c>
      <c r="Q24" s="2">
        <v>20</v>
      </c>
      <c r="R24" s="2">
        <v>29</v>
      </c>
      <c r="S24" s="2">
        <v>212.1</v>
      </c>
      <c r="T24" s="4">
        <f t="shared" si="1"/>
        <v>20</v>
      </c>
      <c r="U24" s="4">
        <f t="shared" si="2"/>
        <v>6</v>
      </c>
      <c r="V24" s="4">
        <f t="shared" si="3"/>
        <v>40</v>
      </c>
      <c r="W24" s="4">
        <f t="shared" si="4"/>
        <v>12</v>
      </c>
      <c r="X24" s="4">
        <f t="shared" si="5"/>
        <v>50</v>
      </c>
      <c r="Y24" s="9">
        <f t="shared" si="6"/>
        <v>5</v>
      </c>
      <c r="Z24" s="4">
        <f t="shared" si="7"/>
        <v>0</v>
      </c>
      <c r="AA24" s="9">
        <f t="shared" si="8"/>
        <v>0</v>
      </c>
      <c r="AB24" s="4">
        <f t="shared" si="9"/>
        <v>0</v>
      </c>
      <c r="AC24" s="9">
        <f t="shared" si="10"/>
        <v>0</v>
      </c>
      <c r="AD24" s="4">
        <f t="shared" si="11"/>
        <v>0</v>
      </c>
      <c r="AE24" s="4">
        <f t="shared" si="12"/>
        <v>0</v>
      </c>
      <c r="AF24" s="4">
        <f t="shared" si="13"/>
        <v>0</v>
      </c>
      <c r="AG24" s="9">
        <f t="shared" si="14"/>
        <v>0</v>
      </c>
      <c r="AH24" s="4">
        <f t="shared" si="15"/>
        <v>0</v>
      </c>
      <c r="AI24" s="9">
        <f t="shared" si="16"/>
        <v>0</v>
      </c>
      <c r="AJ24" s="13">
        <f t="shared" si="17"/>
        <v>5</v>
      </c>
      <c r="AK24" s="4">
        <v>0</v>
      </c>
      <c r="AL24" s="12">
        <f t="shared" si="18"/>
        <v>0</v>
      </c>
      <c r="AM24" s="1">
        <f t="shared" si="19"/>
        <v>23</v>
      </c>
    </row>
    <row r="25" spans="1:39" x14ac:dyDescent="0.25">
      <c r="A25" s="2" t="s">
        <v>53</v>
      </c>
      <c r="B25" s="2">
        <v>7</v>
      </c>
      <c r="C25" s="2">
        <v>6</v>
      </c>
      <c r="D25" s="2">
        <v>11</v>
      </c>
      <c r="E25" s="2">
        <v>1363.13</v>
      </c>
      <c r="F25" s="2">
        <v>11</v>
      </c>
      <c r="G25" s="2">
        <v>8</v>
      </c>
      <c r="H25" s="2">
        <v>10</v>
      </c>
      <c r="I25" s="2">
        <v>10</v>
      </c>
      <c r="J25" s="2">
        <v>11</v>
      </c>
      <c r="K25" s="2">
        <v>10</v>
      </c>
      <c r="L25" s="2">
        <v>11</v>
      </c>
      <c r="M25" s="2">
        <v>255.9</v>
      </c>
      <c r="N25" s="2">
        <v>494.2</v>
      </c>
      <c r="O25" s="2">
        <v>341.2</v>
      </c>
      <c r="P25" s="2">
        <v>459.56</v>
      </c>
      <c r="Q25" s="2">
        <v>417.8</v>
      </c>
      <c r="R25" s="2">
        <v>478.9</v>
      </c>
      <c r="S25" s="2">
        <v>3810.69</v>
      </c>
      <c r="T25" s="4">
        <f t="shared" si="1"/>
        <v>54.545454545454547</v>
      </c>
      <c r="U25" s="4">
        <f t="shared" si="2"/>
        <v>16.363636363636363</v>
      </c>
      <c r="V25" s="4">
        <f t="shared" si="3"/>
        <v>100</v>
      </c>
      <c r="W25" s="4">
        <f t="shared" si="4"/>
        <v>30</v>
      </c>
      <c r="X25" s="4">
        <f t="shared" si="5"/>
        <v>72.727272727272734</v>
      </c>
      <c r="Y25" s="9">
        <f t="shared" si="6"/>
        <v>7.2727272727272734</v>
      </c>
      <c r="Z25" s="4">
        <f t="shared" si="7"/>
        <v>90.909090909090907</v>
      </c>
      <c r="AA25" s="9">
        <f t="shared" si="8"/>
        <v>9.0909090909090899</v>
      </c>
      <c r="AB25" s="4">
        <f t="shared" si="9"/>
        <v>90.909090909090907</v>
      </c>
      <c r="AC25" s="9">
        <f t="shared" si="10"/>
        <v>9.0909090909090899</v>
      </c>
      <c r="AD25" s="4">
        <f t="shared" si="11"/>
        <v>100</v>
      </c>
      <c r="AE25" s="4">
        <f t="shared" si="12"/>
        <v>10</v>
      </c>
      <c r="AF25" s="4">
        <f t="shared" si="13"/>
        <v>90.909090909090907</v>
      </c>
      <c r="AG25" s="9">
        <f t="shared" si="14"/>
        <v>9.0909090909090899</v>
      </c>
      <c r="AH25" s="4">
        <f t="shared" si="15"/>
        <v>100</v>
      </c>
      <c r="AI25" s="9">
        <f t="shared" si="16"/>
        <v>10</v>
      </c>
      <c r="AJ25" s="13">
        <f t="shared" si="17"/>
        <v>54.545454545454547</v>
      </c>
      <c r="AK25" s="4">
        <v>2</v>
      </c>
      <c r="AL25" s="12">
        <f t="shared" si="18"/>
        <v>6</v>
      </c>
      <c r="AM25" s="1">
        <f t="shared" si="19"/>
        <v>106.90909090909091</v>
      </c>
    </row>
    <row r="26" spans="1:39" x14ac:dyDescent="0.25">
      <c r="A26" s="7" t="s">
        <v>53</v>
      </c>
      <c r="B26" s="7">
        <v>8</v>
      </c>
      <c r="C26" s="7">
        <v>4</v>
      </c>
      <c r="D26" s="7">
        <v>6</v>
      </c>
      <c r="E26" s="7">
        <v>303.08999999999997</v>
      </c>
      <c r="F26" s="7">
        <v>7</v>
      </c>
      <c r="G26" s="7">
        <v>2</v>
      </c>
      <c r="H26" s="7">
        <v>2</v>
      </c>
      <c r="I26" s="7">
        <v>1</v>
      </c>
      <c r="J26" s="7">
        <v>0</v>
      </c>
      <c r="K26" s="7">
        <v>0</v>
      </c>
      <c r="L26" s="7">
        <v>0</v>
      </c>
      <c r="M26" s="7">
        <v>210</v>
      </c>
      <c r="N26" s="7">
        <v>158.5</v>
      </c>
      <c r="O26" s="7">
        <v>17.5</v>
      </c>
      <c r="P26" s="7">
        <v>-158.59</v>
      </c>
      <c r="Q26" s="7">
        <v>-308</v>
      </c>
      <c r="R26" s="7">
        <v>-124</v>
      </c>
      <c r="S26" s="7">
        <v>98.5</v>
      </c>
      <c r="T26" s="8">
        <f t="shared" si="1"/>
        <v>57.142857142857146</v>
      </c>
      <c r="U26" s="8">
        <f t="shared" si="2"/>
        <v>17.142857142857146</v>
      </c>
      <c r="V26" s="8">
        <f t="shared" si="3"/>
        <v>85.714285714285708</v>
      </c>
      <c r="W26" s="4">
        <f t="shared" si="4"/>
        <v>25.714285714285712</v>
      </c>
      <c r="X26" s="8">
        <f t="shared" si="5"/>
        <v>33.333333333333336</v>
      </c>
      <c r="Y26" s="10">
        <f t="shared" si="6"/>
        <v>3.3333333333333335</v>
      </c>
      <c r="Z26" s="8">
        <f t="shared" si="7"/>
        <v>33.333333333333336</v>
      </c>
      <c r="AA26" s="10">
        <f t="shared" si="8"/>
        <v>3.3333333333333335</v>
      </c>
      <c r="AB26" s="8">
        <f t="shared" si="9"/>
        <v>16.666666666666668</v>
      </c>
      <c r="AC26" s="10">
        <f t="shared" si="10"/>
        <v>1.6666666666666667</v>
      </c>
      <c r="AD26" s="8">
        <f t="shared" si="11"/>
        <v>0</v>
      </c>
      <c r="AE26" s="8">
        <f t="shared" si="12"/>
        <v>0</v>
      </c>
      <c r="AF26" s="8">
        <f t="shared" si="13"/>
        <v>0</v>
      </c>
      <c r="AG26" s="10">
        <f t="shared" si="14"/>
        <v>0</v>
      </c>
      <c r="AH26" s="8">
        <f t="shared" si="15"/>
        <v>0</v>
      </c>
      <c r="AI26" s="10">
        <f t="shared" si="16"/>
        <v>0</v>
      </c>
      <c r="AJ26" s="13">
        <f t="shared" si="17"/>
        <v>8.3333333333333339</v>
      </c>
      <c r="AK26" s="8">
        <v>0</v>
      </c>
      <c r="AL26" s="12">
        <f t="shared" si="18"/>
        <v>0</v>
      </c>
      <c r="AM26" s="1">
        <f t="shared" si="19"/>
        <v>51.19047619047619</v>
      </c>
    </row>
    <row r="27" spans="1:39" x14ac:dyDescent="0.25">
      <c r="A27" s="2" t="s">
        <v>55</v>
      </c>
      <c r="B27" s="2">
        <v>4</v>
      </c>
      <c r="C27" s="2">
        <v>10</v>
      </c>
      <c r="D27" s="2">
        <v>10</v>
      </c>
      <c r="E27" s="2">
        <v>0</v>
      </c>
      <c r="F27" s="2">
        <v>10</v>
      </c>
      <c r="G27" s="2">
        <v>10</v>
      </c>
      <c r="H27" s="2">
        <v>10</v>
      </c>
      <c r="I27" s="2">
        <v>10</v>
      </c>
      <c r="J27" s="2">
        <v>10</v>
      </c>
      <c r="K27" s="2">
        <v>10</v>
      </c>
      <c r="L27" s="2">
        <v>10</v>
      </c>
      <c r="M27" s="2">
        <v>540</v>
      </c>
      <c r="N27" s="2">
        <v>908</v>
      </c>
      <c r="O27" s="2">
        <v>945</v>
      </c>
      <c r="P27" s="2">
        <v>845</v>
      </c>
      <c r="Q27" s="2">
        <v>1067</v>
      </c>
      <c r="R27" s="2">
        <v>9849</v>
      </c>
      <c r="S27" s="2">
        <v>14154</v>
      </c>
      <c r="T27" s="4">
        <f t="shared" si="1"/>
        <v>100</v>
      </c>
      <c r="U27" s="4">
        <f t="shared" si="2"/>
        <v>30</v>
      </c>
      <c r="V27" s="4">
        <f t="shared" si="3"/>
        <v>100</v>
      </c>
      <c r="W27" s="4">
        <f t="shared" si="4"/>
        <v>30</v>
      </c>
      <c r="X27" s="4">
        <f t="shared" si="5"/>
        <v>100</v>
      </c>
      <c r="Y27" s="9">
        <f t="shared" si="6"/>
        <v>10</v>
      </c>
      <c r="Z27" s="4">
        <f t="shared" si="7"/>
        <v>100</v>
      </c>
      <c r="AA27" s="9">
        <f t="shared" si="8"/>
        <v>10</v>
      </c>
      <c r="AB27" s="4">
        <f t="shared" si="9"/>
        <v>100</v>
      </c>
      <c r="AC27" s="9">
        <f t="shared" si="10"/>
        <v>10</v>
      </c>
      <c r="AD27" s="4">
        <f t="shared" si="11"/>
        <v>100</v>
      </c>
      <c r="AE27" s="4">
        <f t="shared" si="12"/>
        <v>10</v>
      </c>
      <c r="AF27" s="4">
        <f t="shared" si="13"/>
        <v>100</v>
      </c>
      <c r="AG27" s="9">
        <f t="shared" si="14"/>
        <v>10</v>
      </c>
      <c r="AH27" s="4">
        <f t="shared" si="15"/>
        <v>100</v>
      </c>
      <c r="AI27" s="9">
        <f t="shared" si="16"/>
        <v>10</v>
      </c>
      <c r="AJ27" s="13">
        <f t="shared" si="17"/>
        <v>60</v>
      </c>
      <c r="AK27" s="4">
        <v>14</v>
      </c>
      <c r="AL27" s="12">
        <f t="shared" si="18"/>
        <v>42</v>
      </c>
      <c r="AM27" s="1">
        <f t="shared" si="19"/>
        <v>162</v>
      </c>
    </row>
    <row r="28" spans="1:39" x14ac:dyDescent="0.25">
      <c r="A28" s="2" t="s">
        <v>55</v>
      </c>
      <c r="B28" s="2">
        <v>3</v>
      </c>
      <c r="C28" s="2">
        <v>10</v>
      </c>
      <c r="D28" s="2">
        <v>10</v>
      </c>
      <c r="E28" s="2">
        <v>0</v>
      </c>
      <c r="F28" s="2">
        <v>8</v>
      </c>
      <c r="G28" s="2">
        <v>8</v>
      </c>
      <c r="H28" s="2">
        <v>8</v>
      </c>
      <c r="I28" s="2">
        <v>8</v>
      </c>
      <c r="J28" s="2">
        <v>8</v>
      </c>
      <c r="K28" s="2">
        <v>8</v>
      </c>
      <c r="L28" s="2">
        <v>8</v>
      </c>
      <c r="M28" s="2">
        <v>1020</v>
      </c>
      <c r="N28" s="2">
        <v>1118</v>
      </c>
      <c r="O28" s="2">
        <v>1210</v>
      </c>
      <c r="P28" s="2">
        <v>2247</v>
      </c>
      <c r="Q28" s="2">
        <v>1658</v>
      </c>
      <c r="R28" s="2">
        <v>5230</v>
      </c>
      <c r="S28" s="2">
        <v>12483</v>
      </c>
      <c r="T28" s="4">
        <f t="shared" si="1"/>
        <v>125</v>
      </c>
      <c r="U28" s="4">
        <f t="shared" si="2"/>
        <v>37.5</v>
      </c>
      <c r="V28" s="4">
        <f t="shared" si="3"/>
        <v>125</v>
      </c>
      <c r="W28" s="4">
        <f t="shared" si="4"/>
        <v>37.5</v>
      </c>
      <c r="X28" s="4">
        <f t="shared" si="5"/>
        <v>80</v>
      </c>
      <c r="Y28" s="9">
        <f t="shared" si="6"/>
        <v>8</v>
      </c>
      <c r="Z28" s="4">
        <f t="shared" si="7"/>
        <v>80</v>
      </c>
      <c r="AA28" s="9">
        <f t="shared" si="8"/>
        <v>8</v>
      </c>
      <c r="AB28" s="4">
        <f t="shared" si="9"/>
        <v>80</v>
      </c>
      <c r="AC28" s="9">
        <f t="shared" si="10"/>
        <v>8</v>
      </c>
      <c r="AD28" s="4">
        <f t="shared" si="11"/>
        <v>80</v>
      </c>
      <c r="AE28" s="4">
        <f t="shared" si="12"/>
        <v>8</v>
      </c>
      <c r="AF28" s="4">
        <f t="shared" si="13"/>
        <v>80</v>
      </c>
      <c r="AG28" s="9">
        <f t="shared" si="14"/>
        <v>8</v>
      </c>
      <c r="AH28" s="4">
        <f t="shared" si="15"/>
        <v>80</v>
      </c>
      <c r="AI28" s="9">
        <f t="shared" si="16"/>
        <v>8</v>
      </c>
      <c r="AJ28" s="13">
        <f t="shared" si="17"/>
        <v>48</v>
      </c>
      <c r="AK28" s="4">
        <v>12</v>
      </c>
      <c r="AL28" s="12">
        <f t="shared" si="18"/>
        <v>36</v>
      </c>
      <c r="AM28" s="1">
        <f t="shared" si="19"/>
        <v>159</v>
      </c>
    </row>
    <row r="29" spans="1:39" x14ac:dyDescent="0.25">
      <c r="A29" s="2" t="s">
        <v>55</v>
      </c>
      <c r="B29" s="2">
        <v>7</v>
      </c>
      <c r="C29" s="2">
        <v>10</v>
      </c>
      <c r="D29" s="2">
        <v>10</v>
      </c>
      <c r="E29" s="2">
        <v>0</v>
      </c>
      <c r="F29" s="2">
        <v>9</v>
      </c>
      <c r="G29" s="2">
        <v>9</v>
      </c>
      <c r="H29" s="2">
        <v>9</v>
      </c>
      <c r="I29" s="2">
        <v>9</v>
      </c>
      <c r="J29" s="2">
        <v>9</v>
      </c>
      <c r="K29" s="2">
        <v>9</v>
      </c>
      <c r="L29" s="2">
        <v>9</v>
      </c>
      <c r="M29" s="2">
        <v>1800</v>
      </c>
      <c r="N29" s="2">
        <v>1800</v>
      </c>
      <c r="O29" s="2">
        <v>1800</v>
      </c>
      <c r="P29" s="2">
        <v>1800</v>
      </c>
      <c r="Q29" s="2">
        <v>1800</v>
      </c>
      <c r="R29" s="2">
        <v>1800</v>
      </c>
      <c r="S29" s="2">
        <v>10800</v>
      </c>
      <c r="T29" s="4">
        <f t="shared" si="1"/>
        <v>111.11111111111111</v>
      </c>
      <c r="U29" s="4">
        <f t="shared" si="2"/>
        <v>33.333333333333336</v>
      </c>
      <c r="V29" s="4">
        <f t="shared" si="3"/>
        <v>111.11111111111111</v>
      </c>
      <c r="W29" s="4">
        <f t="shared" si="4"/>
        <v>33.333333333333336</v>
      </c>
      <c r="X29" s="4">
        <f t="shared" si="5"/>
        <v>90</v>
      </c>
      <c r="Y29" s="9">
        <f t="shared" si="6"/>
        <v>9</v>
      </c>
      <c r="Z29" s="4">
        <f t="shared" si="7"/>
        <v>90</v>
      </c>
      <c r="AA29" s="9">
        <f t="shared" si="8"/>
        <v>9</v>
      </c>
      <c r="AB29" s="4">
        <f t="shared" si="9"/>
        <v>90</v>
      </c>
      <c r="AC29" s="9">
        <f t="shared" si="10"/>
        <v>9</v>
      </c>
      <c r="AD29" s="4">
        <f t="shared" si="11"/>
        <v>90</v>
      </c>
      <c r="AE29" s="4">
        <f t="shared" si="12"/>
        <v>9</v>
      </c>
      <c r="AF29" s="4">
        <f t="shared" si="13"/>
        <v>90</v>
      </c>
      <c r="AG29" s="9">
        <f t="shared" si="14"/>
        <v>9</v>
      </c>
      <c r="AH29" s="4">
        <f t="shared" si="15"/>
        <v>90</v>
      </c>
      <c r="AI29" s="9">
        <f t="shared" si="16"/>
        <v>9</v>
      </c>
      <c r="AJ29" s="13">
        <f t="shared" si="17"/>
        <v>54</v>
      </c>
      <c r="AK29" s="4">
        <v>10</v>
      </c>
      <c r="AL29" s="12">
        <f t="shared" si="18"/>
        <v>30</v>
      </c>
      <c r="AM29" s="1">
        <f t="shared" si="19"/>
        <v>150.66666666666669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E7F2B-47D6-49DB-8FD4-38EF785F0053}">
  <dimension ref="A1:AM18"/>
  <sheetViews>
    <sheetView tabSelected="1" topLeftCell="U1" workbookViewId="0">
      <selection activeCell="AM20" sqref="AM20"/>
    </sheetView>
  </sheetViews>
  <sheetFormatPr defaultRowHeight="15" x14ac:dyDescent="0.25"/>
  <cols>
    <col min="1" max="1" width="58.140625" bestFit="1" customWidth="1"/>
    <col min="2" max="2" width="9.140625" style="16"/>
    <col min="3" max="4" width="11.28515625" customWidth="1"/>
    <col min="5" max="5" width="10.42578125" customWidth="1"/>
    <col min="16" max="16" width="10.5703125" customWidth="1"/>
    <col min="21" max="21" width="17.42578125" customWidth="1"/>
    <col min="22" max="22" width="22" customWidth="1"/>
    <col min="23" max="23" width="19.5703125" customWidth="1"/>
    <col min="24" max="25" width="22" customWidth="1"/>
    <col min="26" max="26" width="12.5703125" bestFit="1" customWidth="1"/>
    <col min="27" max="29" width="11.5703125" bestFit="1" customWidth="1"/>
    <col min="30" max="30" width="12.5703125" bestFit="1" customWidth="1"/>
    <col min="31" max="31" width="11.5703125" bestFit="1" customWidth="1"/>
    <col min="32" max="32" width="12.5703125" bestFit="1" customWidth="1"/>
    <col min="33" max="33" width="11.5703125" bestFit="1" customWidth="1"/>
    <col min="34" max="34" width="12.85546875" bestFit="1" customWidth="1"/>
    <col min="35" max="35" width="11.85546875" bestFit="1" customWidth="1"/>
    <col min="36" max="36" width="11.5703125" style="14" bestFit="1" customWidth="1"/>
    <col min="38" max="38" width="9.140625" style="14"/>
  </cols>
  <sheetData>
    <row r="1" spans="1:39" ht="108" customHeight="1" x14ac:dyDescent="0.25">
      <c r="A1" s="24" t="s">
        <v>14</v>
      </c>
      <c r="B1" s="15" t="s">
        <v>15</v>
      </c>
      <c r="C1" s="3" t="s">
        <v>68</v>
      </c>
      <c r="D1" s="3" t="s">
        <v>21</v>
      </c>
      <c r="E1" s="3" t="s">
        <v>43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18</v>
      </c>
      <c r="K1" s="3" t="s">
        <v>6</v>
      </c>
      <c r="L1" s="3" t="s">
        <v>7</v>
      </c>
      <c r="M1" s="3" t="s">
        <v>8</v>
      </c>
      <c r="N1" s="3" t="s">
        <v>9</v>
      </c>
      <c r="O1" s="3" t="s">
        <v>10</v>
      </c>
      <c r="P1" s="3" t="s">
        <v>11</v>
      </c>
      <c r="Q1" s="3" t="s">
        <v>12</v>
      </c>
      <c r="R1" s="3" t="s">
        <v>13</v>
      </c>
      <c r="S1" s="3" t="s">
        <v>19</v>
      </c>
      <c r="T1" s="3" t="s">
        <v>20</v>
      </c>
      <c r="U1" s="3" t="s">
        <v>23</v>
      </c>
      <c r="V1" s="3" t="s">
        <v>22</v>
      </c>
      <c r="W1" s="3" t="s">
        <v>24</v>
      </c>
      <c r="X1" s="3" t="s">
        <v>25</v>
      </c>
      <c r="Y1" s="3" t="s">
        <v>31</v>
      </c>
      <c r="Z1" s="3" t="s">
        <v>26</v>
      </c>
      <c r="AA1" s="3" t="s">
        <v>32</v>
      </c>
      <c r="AB1" s="3" t="s">
        <v>27</v>
      </c>
      <c r="AC1" s="3" t="s">
        <v>33</v>
      </c>
      <c r="AD1" s="3" t="s">
        <v>28</v>
      </c>
      <c r="AE1" s="3" t="s">
        <v>34</v>
      </c>
      <c r="AF1" s="3" t="s">
        <v>29</v>
      </c>
      <c r="AG1" s="3" t="s">
        <v>35</v>
      </c>
      <c r="AH1" s="3" t="s">
        <v>30</v>
      </c>
      <c r="AI1" s="3" t="s">
        <v>36</v>
      </c>
      <c r="AJ1" s="11" t="s">
        <v>37</v>
      </c>
      <c r="AK1" s="3" t="s">
        <v>0</v>
      </c>
      <c r="AL1" s="11" t="s">
        <v>44</v>
      </c>
      <c r="AM1" s="6" t="s">
        <v>54</v>
      </c>
    </row>
    <row r="2" spans="1:39" x14ac:dyDescent="0.25">
      <c r="A2" s="2" t="s">
        <v>16</v>
      </c>
      <c r="B2" s="15" t="s">
        <v>56</v>
      </c>
      <c r="C2" s="2">
        <v>18</v>
      </c>
      <c r="D2" s="2">
        <v>17</v>
      </c>
      <c r="E2" s="2">
        <v>0</v>
      </c>
      <c r="F2" s="2">
        <v>18</v>
      </c>
      <c r="G2" s="2">
        <v>0</v>
      </c>
      <c r="H2" s="2">
        <v>0</v>
      </c>
      <c r="I2" s="2">
        <v>0</v>
      </c>
      <c r="J2" s="2">
        <v>7</v>
      </c>
      <c r="K2" s="2">
        <v>6</v>
      </c>
      <c r="L2" s="2">
        <v>7</v>
      </c>
      <c r="M2" s="2">
        <v>0</v>
      </c>
      <c r="N2" s="2">
        <v>0</v>
      </c>
      <c r="O2" s="2">
        <v>1000</v>
      </c>
      <c r="P2" s="2">
        <v>4169</v>
      </c>
      <c r="Q2" s="2">
        <v>3134</v>
      </c>
      <c r="R2" s="2">
        <v>19600</v>
      </c>
      <c r="S2" s="2">
        <f>SUM(M2:R2)+E2</f>
        <v>27903</v>
      </c>
      <c r="T2" s="4">
        <f>C2*100/F2</f>
        <v>100</v>
      </c>
      <c r="U2" s="4">
        <f>T2*3/10</f>
        <v>30</v>
      </c>
      <c r="V2" s="4">
        <f>D2*100/F2</f>
        <v>94.444444444444443</v>
      </c>
      <c r="W2" s="4">
        <f>V2*7.5/25</f>
        <v>28.333333333333336</v>
      </c>
      <c r="X2" s="4">
        <f>G2*100/D2</f>
        <v>0</v>
      </c>
      <c r="Y2" s="9">
        <f>X2*2/20</f>
        <v>0</v>
      </c>
      <c r="Z2" s="4">
        <f>H2*100/D2</f>
        <v>0</v>
      </c>
      <c r="AA2" s="9">
        <f>Z2*2/20</f>
        <v>0</v>
      </c>
      <c r="AB2" s="4">
        <f>I2*100/D2</f>
        <v>0</v>
      </c>
      <c r="AC2" s="9">
        <f>AB2*2/20</f>
        <v>0</v>
      </c>
      <c r="AD2" s="4">
        <f>J2*100/D2</f>
        <v>41.176470588235297</v>
      </c>
      <c r="AE2" s="4">
        <f>AD2*2/20</f>
        <v>4.1176470588235299</v>
      </c>
      <c r="AF2" s="4">
        <f>K2*100/D2</f>
        <v>35.294117647058826</v>
      </c>
      <c r="AG2" s="9">
        <f>AF2*2/20</f>
        <v>3.5294117647058827</v>
      </c>
      <c r="AH2" s="4">
        <f>L2*100/D2</f>
        <v>41.176470588235297</v>
      </c>
      <c r="AI2" s="9">
        <f>AH2*2/20</f>
        <v>4.1176470588235299</v>
      </c>
      <c r="AJ2" s="13">
        <f>Y2+AI2+AG2+AE2+AC2+AA2</f>
        <v>11.764705882352942</v>
      </c>
      <c r="AK2" s="4">
        <f t="shared" ref="AK2:AK7" si="0">S2-E2</f>
        <v>27903</v>
      </c>
      <c r="AL2" s="12">
        <f>AK2*3/1000</f>
        <v>83.709000000000003</v>
      </c>
      <c r="AM2" s="1">
        <f>AL2+AJ2+W2+U2</f>
        <v>153.80703921568627</v>
      </c>
    </row>
    <row r="3" spans="1:39" s="23" customFormat="1" x14ac:dyDescent="0.25">
      <c r="A3" s="17" t="s">
        <v>16</v>
      </c>
      <c r="B3" s="18" t="s">
        <v>57</v>
      </c>
      <c r="C3" s="17">
        <v>14</v>
      </c>
      <c r="D3" s="17">
        <v>14</v>
      </c>
      <c r="E3" s="17">
        <v>700</v>
      </c>
      <c r="F3" s="17">
        <v>14</v>
      </c>
      <c r="G3" s="17">
        <v>14</v>
      </c>
      <c r="H3" s="17">
        <v>14</v>
      </c>
      <c r="I3" s="17">
        <v>4</v>
      </c>
      <c r="J3" s="17">
        <v>4</v>
      </c>
      <c r="K3" s="17">
        <v>5</v>
      </c>
      <c r="L3" s="17">
        <v>14</v>
      </c>
      <c r="M3" s="17">
        <v>1400</v>
      </c>
      <c r="N3" s="17">
        <v>2300</v>
      </c>
      <c r="O3" s="17">
        <v>0</v>
      </c>
      <c r="P3" s="17">
        <v>300</v>
      </c>
      <c r="Q3" s="17">
        <v>650</v>
      </c>
      <c r="R3" s="17">
        <v>3150</v>
      </c>
      <c r="S3" s="2">
        <f t="shared" ref="S3:S17" si="1">SUM(M3:R3)+E3</f>
        <v>8500</v>
      </c>
      <c r="T3" s="19">
        <f t="shared" ref="T3:T18" si="2">C3*100/F3</f>
        <v>100</v>
      </c>
      <c r="U3" s="19">
        <f t="shared" ref="U3:U18" si="3">T3*3/10</f>
        <v>30</v>
      </c>
      <c r="V3" s="19">
        <f t="shared" ref="V3:V18" si="4">D3*100/F3</f>
        <v>100</v>
      </c>
      <c r="W3" s="19">
        <f t="shared" ref="W3:W18" si="5">V3*7.5/25</f>
        <v>30</v>
      </c>
      <c r="X3" s="19">
        <f t="shared" ref="X3:X17" si="6">G3*100/D3</f>
        <v>100</v>
      </c>
      <c r="Y3" s="20">
        <f t="shared" ref="Y3:Y18" si="7">X3*2/20</f>
        <v>10</v>
      </c>
      <c r="Z3" s="19">
        <f t="shared" ref="Z3:Z18" si="8">H3*100/D3</f>
        <v>100</v>
      </c>
      <c r="AA3" s="20">
        <f t="shared" ref="AA3:AA18" si="9">Z3*2/20</f>
        <v>10</v>
      </c>
      <c r="AB3" s="19">
        <f t="shared" ref="AB3:AB18" si="10">I3*100/D3</f>
        <v>28.571428571428573</v>
      </c>
      <c r="AC3" s="20">
        <f t="shared" ref="AC3:AC18" si="11">AB3*2/20</f>
        <v>2.8571428571428572</v>
      </c>
      <c r="AD3" s="19">
        <f t="shared" ref="AD3:AD18" si="12">J3*100/D3</f>
        <v>28.571428571428573</v>
      </c>
      <c r="AE3" s="19">
        <f t="shared" ref="AE3:AE18" si="13">AD3*2/20</f>
        <v>2.8571428571428572</v>
      </c>
      <c r="AF3" s="19">
        <f t="shared" ref="AF3:AF18" si="14">K3*100/D3</f>
        <v>35.714285714285715</v>
      </c>
      <c r="AG3" s="20">
        <f t="shared" ref="AG3:AG18" si="15">AF3*2/20</f>
        <v>3.5714285714285716</v>
      </c>
      <c r="AH3" s="19">
        <f t="shared" ref="AH3:AH18" si="16">L3*100/D3</f>
        <v>100</v>
      </c>
      <c r="AI3" s="20">
        <f t="shared" ref="AI3:AI18" si="17">AH3*2/20</f>
        <v>10</v>
      </c>
      <c r="AJ3" s="21">
        <f t="shared" ref="AJ3:AJ18" si="18">Y3+AI3+AG3+AE3+AC3+AA3</f>
        <v>39.285714285714292</v>
      </c>
      <c r="AK3" s="4">
        <f t="shared" si="0"/>
        <v>7800</v>
      </c>
      <c r="AL3" s="12">
        <f t="shared" ref="AL3:AL18" si="19">AK3*3/1000</f>
        <v>23.4</v>
      </c>
      <c r="AM3" s="22">
        <f t="shared" ref="AM3:AM18" si="20">AL3+AJ3+W3+U3</f>
        <v>122.68571428571428</v>
      </c>
    </row>
    <row r="4" spans="1:39" x14ac:dyDescent="0.25">
      <c r="A4" s="2" t="s">
        <v>58</v>
      </c>
      <c r="B4" s="15" t="s">
        <v>59</v>
      </c>
      <c r="C4" s="2">
        <v>1</v>
      </c>
      <c r="D4" s="2">
        <v>6</v>
      </c>
      <c r="E4" s="2">
        <v>1125</v>
      </c>
      <c r="F4" s="2">
        <v>19</v>
      </c>
      <c r="G4" s="2">
        <v>6</v>
      </c>
      <c r="H4" s="2">
        <v>6</v>
      </c>
      <c r="I4" s="2">
        <v>6</v>
      </c>
      <c r="J4" s="2">
        <v>6</v>
      </c>
      <c r="K4" s="2">
        <v>6</v>
      </c>
      <c r="L4" s="2">
        <v>6</v>
      </c>
      <c r="M4" s="2">
        <v>248</v>
      </c>
      <c r="N4" s="2">
        <v>409</v>
      </c>
      <c r="O4" s="2">
        <v>130</v>
      </c>
      <c r="P4" s="2">
        <v>300</v>
      </c>
      <c r="Q4" s="2">
        <v>300</v>
      </c>
      <c r="R4" s="2">
        <v>100</v>
      </c>
      <c r="S4" s="2">
        <f t="shared" si="1"/>
        <v>2612</v>
      </c>
      <c r="T4" s="4">
        <f t="shared" si="2"/>
        <v>5.2631578947368425</v>
      </c>
      <c r="U4" s="4">
        <f t="shared" si="3"/>
        <v>1.5789473684210527</v>
      </c>
      <c r="V4" s="4">
        <f t="shared" si="4"/>
        <v>31.578947368421051</v>
      </c>
      <c r="W4" s="4">
        <f t="shared" si="5"/>
        <v>9.473684210526315</v>
      </c>
      <c r="X4" s="4">
        <f t="shared" si="6"/>
        <v>100</v>
      </c>
      <c r="Y4" s="9">
        <f t="shared" si="7"/>
        <v>10</v>
      </c>
      <c r="Z4" s="4">
        <f t="shared" si="8"/>
        <v>100</v>
      </c>
      <c r="AA4" s="9">
        <f t="shared" si="9"/>
        <v>10</v>
      </c>
      <c r="AB4" s="4">
        <f t="shared" si="10"/>
        <v>100</v>
      </c>
      <c r="AC4" s="9">
        <f t="shared" si="11"/>
        <v>10</v>
      </c>
      <c r="AD4" s="4">
        <f t="shared" si="12"/>
        <v>100</v>
      </c>
      <c r="AE4" s="4">
        <f t="shared" si="13"/>
        <v>10</v>
      </c>
      <c r="AF4" s="4">
        <f t="shared" si="14"/>
        <v>100</v>
      </c>
      <c r="AG4" s="9">
        <f t="shared" si="15"/>
        <v>10</v>
      </c>
      <c r="AH4" s="4">
        <f t="shared" si="16"/>
        <v>100</v>
      </c>
      <c r="AI4" s="9">
        <f t="shared" si="17"/>
        <v>10</v>
      </c>
      <c r="AJ4" s="13">
        <f t="shared" si="18"/>
        <v>60</v>
      </c>
      <c r="AK4" s="4">
        <f t="shared" si="0"/>
        <v>1487</v>
      </c>
      <c r="AL4" s="12">
        <f t="shared" si="19"/>
        <v>4.4610000000000003</v>
      </c>
      <c r="AM4" s="1">
        <f t="shared" si="20"/>
        <v>75.513631578947368</v>
      </c>
    </row>
    <row r="5" spans="1:39" x14ac:dyDescent="0.25">
      <c r="A5" s="2" t="s">
        <v>58</v>
      </c>
      <c r="B5" s="15" t="s">
        <v>56</v>
      </c>
      <c r="C5" s="2">
        <v>11</v>
      </c>
      <c r="D5" s="2">
        <v>11</v>
      </c>
      <c r="E5" s="2">
        <v>0</v>
      </c>
      <c r="F5" s="2">
        <v>23</v>
      </c>
      <c r="G5" s="2">
        <v>0</v>
      </c>
      <c r="H5" s="2">
        <v>2</v>
      </c>
      <c r="I5" s="2">
        <v>9</v>
      </c>
      <c r="J5" s="2">
        <v>2</v>
      </c>
      <c r="K5" s="2">
        <v>9</v>
      </c>
      <c r="L5" s="2">
        <v>1</v>
      </c>
      <c r="M5" s="2">
        <v>600</v>
      </c>
      <c r="N5" s="2">
        <v>460</v>
      </c>
      <c r="O5" s="2">
        <v>1000</v>
      </c>
      <c r="P5" s="2">
        <v>650</v>
      </c>
      <c r="Q5" s="2">
        <v>980</v>
      </c>
      <c r="R5" s="2">
        <v>200</v>
      </c>
      <c r="S5" s="2">
        <f t="shared" si="1"/>
        <v>3890</v>
      </c>
      <c r="T5" s="4">
        <f t="shared" si="2"/>
        <v>47.826086956521742</v>
      </c>
      <c r="U5" s="4">
        <f t="shared" si="3"/>
        <v>14.347826086956522</v>
      </c>
      <c r="V5" s="4">
        <f t="shared" si="4"/>
        <v>47.826086956521742</v>
      </c>
      <c r="W5" s="4">
        <f t="shared" si="5"/>
        <v>14.347826086956523</v>
      </c>
      <c r="X5" s="4">
        <f t="shared" si="6"/>
        <v>0</v>
      </c>
      <c r="Y5" s="9">
        <f t="shared" si="7"/>
        <v>0</v>
      </c>
      <c r="Z5" s="4">
        <f t="shared" si="8"/>
        <v>18.181818181818183</v>
      </c>
      <c r="AA5" s="9">
        <f t="shared" si="9"/>
        <v>1.8181818181818183</v>
      </c>
      <c r="AB5" s="4">
        <f t="shared" si="10"/>
        <v>81.818181818181813</v>
      </c>
      <c r="AC5" s="9">
        <f t="shared" si="11"/>
        <v>8.1818181818181817</v>
      </c>
      <c r="AD5" s="4">
        <f t="shared" si="12"/>
        <v>18.181818181818183</v>
      </c>
      <c r="AE5" s="4">
        <f t="shared" si="13"/>
        <v>1.8181818181818183</v>
      </c>
      <c r="AF5" s="4">
        <f t="shared" si="14"/>
        <v>81.818181818181813</v>
      </c>
      <c r="AG5" s="9">
        <f t="shared" si="15"/>
        <v>8.1818181818181817</v>
      </c>
      <c r="AH5" s="4">
        <f t="shared" si="16"/>
        <v>9.0909090909090917</v>
      </c>
      <c r="AI5" s="9">
        <f t="shared" si="17"/>
        <v>0.90909090909090917</v>
      </c>
      <c r="AJ5" s="13">
        <f t="shared" si="18"/>
        <v>20.909090909090907</v>
      </c>
      <c r="AK5" s="4">
        <f t="shared" si="0"/>
        <v>3890</v>
      </c>
      <c r="AL5" s="12">
        <f t="shared" si="19"/>
        <v>11.67</v>
      </c>
      <c r="AM5" s="1">
        <f t="shared" si="20"/>
        <v>61.274743083003955</v>
      </c>
    </row>
    <row r="6" spans="1:39" x14ac:dyDescent="0.25">
      <c r="A6" s="2" t="s">
        <v>58</v>
      </c>
      <c r="B6" s="15" t="s">
        <v>60</v>
      </c>
      <c r="C6" s="2">
        <v>11</v>
      </c>
      <c r="D6" s="2">
        <v>12</v>
      </c>
      <c r="E6" s="2">
        <v>8734.5</v>
      </c>
      <c r="F6" s="2">
        <v>17</v>
      </c>
      <c r="G6" s="2">
        <v>4</v>
      </c>
      <c r="H6" s="2">
        <v>2</v>
      </c>
      <c r="I6" s="2">
        <v>6</v>
      </c>
      <c r="J6" s="2">
        <v>3</v>
      </c>
      <c r="K6" s="2">
        <v>5</v>
      </c>
      <c r="L6" s="2">
        <v>3</v>
      </c>
      <c r="M6" s="2">
        <v>889</v>
      </c>
      <c r="N6" s="2">
        <v>240</v>
      </c>
      <c r="O6" s="2">
        <v>1055</v>
      </c>
      <c r="P6" s="2">
        <v>348</v>
      </c>
      <c r="Q6" s="2">
        <v>310</v>
      </c>
      <c r="R6" s="2">
        <v>109</v>
      </c>
      <c r="S6" s="2">
        <f t="shared" si="1"/>
        <v>11685.5</v>
      </c>
      <c r="T6" s="4">
        <f t="shared" si="2"/>
        <v>64.705882352941174</v>
      </c>
      <c r="U6" s="4">
        <f t="shared" si="3"/>
        <v>19.411764705882355</v>
      </c>
      <c r="V6" s="4">
        <f t="shared" si="4"/>
        <v>70.588235294117652</v>
      </c>
      <c r="W6" s="4">
        <f t="shared" si="5"/>
        <v>21.176470588235297</v>
      </c>
      <c r="X6" s="4">
        <f t="shared" si="6"/>
        <v>33.333333333333336</v>
      </c>
      <c r="Y6" s="9">
        <f t="shared" si="7"/>
        <v>3.3333333333333335</v>
      </c>
      <c r="Z6" s="4">
        <f t="shared" si="8"/>
        <v>16.666666666666668</v>
      </c>
      <c r="AA6" s="9">
        <f t="shared" si="9"/>
        <v>1.6666666666666667</v>
      </c>
      <c r="AB6" s="4">
        <f t="shared" si="10"/>
        <v>50</v>
      </c>
      <c r="AC6" s="9">
        <f t="shared" si="11"/>
        <v>5</v>
      </c>
      <c r="AD6" s="4">
        <f t="shared" si="12"/>
        <v>25</v>
      </c>
      <c r="AE6" s="4">
        <f t="shared" si="13"/>
        <v>2.5</v>
      </c>
      <c r="AF6" s="4">
        <f t="shared" si="14"/>
        <v>41.666666666666664</v>
      </c>
      <c r="AG6" s="9">
        <f t="shared" si="15"/>
        <v>4.1666666666666661</v>
      </c>
      <c r="AH6" s="4">
        <f t="shared" si="16"/>
        <v>25</v>
      </c>
      <c r="AI6" s="9">
        <f t="shared" si="17"/>
        <v>2.5</v>
      </c>
      <c r="AJ6" s="13">
        <f t="shared" si="18"/>
        <v>19.166666666666668</v>
      </c>
      <c r="AK6" s="4">
        <f t="shared" si="0"/>
        <v>2951</v>
      </c>
      <c r="AL6" s="12">
        <f t="shared" si="19"/>
        <v>8.8529999999999998</v>
      </c>
      <c r="AM6" s="1">
        <f t="shared" si="20"/>
        <v>68.607901960784318</v>
      </c>
    </row>
    <row r="7" spans="1:39" x14ac:dyDescent="0.25">
      <c r="A7" s="2" t="s">
        <v>58</v>
      </c>
      <c r="B7" s="15" t="s">
        <v>61</v>
      </c>
      <c r="C7" s="2">
        <v>7</v>
      </c>
      <c r="D7" s="2">
        <v>10</v>
      </c>
      <c r="E7" s="2">
        <v>0</v>
      </c>
      <c r="F7" s="2">
        <v>21</v>
      </c>
      <c r="G7" s="2">
        <v>0</v>
      </c>
      <c r="H7" s="2">
        <v>2</v>
      </c>
      <c r="I7" s="2">
        <v>1</v>
      </c>
      <c r="J7" s="2">
        <v>4</v>
      </c>
      <c r="K7" s="2">
        <v>2</v>
      </c>
      <c r="L7" s="2">
        <v>4</v>
      </c>
      <c r="M7" s="2">
        <v>0</v>
      </c>
      <c r="N7" s="2">
        <v>220</v>
      </c>
      <c r="O7" s="2">
        <v>550</v>
      </c>
      <c r="P7" s="2">
        <v>2610</v>
      </c>
      <c r="Q7" s="2">
        <v>2195</v>
      </c>
      <c r="R7" s="2">
        <v>2166</v>
      </c>
      <c r="S7" s="2">
        <f t="shared" si="1"/>
        <v>7741</v>
      </c>
      <c r="T7" s="4">
        <f t="shared" si="2"/>
        <v>33.333333333333336</v>
      </c>
      <c r="U7" s="4">
        <f t="shared" si="3"/>
        <v>10</v>
      </c>
      <c r="V7" s="4">
        <f t="shared" si="4"/>
        <v>47.61904761904762</v>
      </c>
      <c r="W7" s="4">
        <f t="shared" si="5"/>
        <v>14.285714285714286</v>
      </c>
      <c r="X7" s="4">
        <f t="shared" si="6"/>
        <v>0</v>
      </c>
      <c r="Y7" s="9">
        <f t="shared" si="7"/>
        <v>0</v>
      </c>
      <c r="Z7" s="4">
        <f t="shared" si="8"/>
        <v>20</v>
      </c>
      <c r="AA7" s="9">
        <f t="shared" si="9"/>
        <v>2</v>
      </c>
      <c r="AB7" s="4">
        <f t="shared" si="10"/>
        <v>10</v>
      </c>
      <c r="AC7" s="9">
        <f t="shared" si="11"/>
        <v>1</v>
      </c>
      <c r="AD7" s="4">
        <f t="shared" si="12"/>
        <v>40</v>
      </c>
      <c r="AE7" s="4">
        <f t="shared" si="13"/>
        <v>4</v>
      </c>
      <c r="AF7" s="4">
        <f t="shared" si="14"/>
        <v>20</v>
      </c>
      <c r="AG7" s="9">
        <f t="shared" si="15"/>
        <v>2</v>
      </c>
      <c r="AH7" s="4">
        <f t="shared" si="16"/>
        <v>40</v>
      </c>
      <c r="AI7" s="9">
        <f t="shared" si="17"/>
        <v>4</v>
      </c>
      <c r="AJ7" s="13">
        <f t="shared" si="18"/>
        <v>13</v>
      </c>
      <c r="AK7" s="4">
        <f t="shared" si="0"/>
        <v>7741</v>
      </c>
      <c r="AL7" s="12">
        <f t="shared" si="19"/>
        <v>23.222999999999999</v>
      </c>
      <c r="AM7" s="1">
        <f t="shared" si="20"/>
        <v>60.508714285714284</v>
      </c>
    </row>
    <row r="8" spans="1:39" x14ac:dyDescent="0.25">
      <c r="A8" s="2" t="s">
        <v>62</v>
      </c>
      <c r="B8" s="15" t="s">
        <v>63</v>
      </c>
      <c r="C8" s="2">
        <v>13</v>
      </c>
      <c r="D8" s="2">
        <v>13</v>
      </c>
      <c r="E8" s="2">
        <v>0</v>
      </c>
      <c r="F8" s="2">
        <v>13</v>
      </c>
      <c r="G8" s="2">
        <v>13</v>
      </c>
      <c r="H8" s="2">
        <v>13</v>
      </c>
      <c r="I8" s="2">
        <v>13</v>
      </c>
      <c r="J8" s="2">
        <v>13</v>
      </c>
      <c r="K8" s="2">
        <v>13</v>
      </c>
      <c r="L8" s="2">
        <v>13</v>
      </c>
      <c r="M8" s="2">
        <v>178</v>
      </c>
      <c r="N8" s="2">
        <v>982.01</v>
      </c>
      <c r="O8" s="2">
        <v>1594</v>
      </c>
      <c r="P8" s="2">
        <v>1698.88</v>
      </c>
      <c r="Q8" s="2">
        <v>1723.7</v>
      </c>
      <c r="R8" s="2">
        <v>14687.2</v>
      </c>
      <c r="S8" s="2">
        <f t="shared" si="1"/>
        <v>20863.79</v>
      </c>
      <c r="T8" s="4">
        <f t="shared" si="2"/>
        <v>100</v>
      </c>
      <c r="U8" s="4">
        <f t="shared" si="3"/>
        <v>30</v>
      </c>
      <c r="V8" s="4">
        <f t="shared" si="4"/>
        <v>100</v>
      </c>
      <c r="W8" s="4">
        <f t="shared" si="5"/>
        <v>30</v>
      </c>
      <c r="X8" s="4">
        <f t="shared" si="6"/>
        <v>100</v>
      </c>
      <c r="Y8" s="9">
        <f t="shared" si="7"/>
        <v>10</v>
      </c>
      <c r="Z8" s="4">
        <f t="shared" si="8"/>
        <v>100</v>
      </c>
      <c r="AA8" s="9">
        <f t="shared" si="9"/>
        <v>10</v>
      </c>
      <c r="AB8" s="4">
        <f t="shared" si="10"/>
        <v>100</v>
      </c>
      <c r="AC8" s="9">
        <f t="shared" si="11"/>
        <v>10</v>
      </c>
      <c r="AD8" s="4">
        <f t="shared" si="12"/>
        <v>100</v>
      </c>
      <c r="AE8" s="4">
        <f t="shared" si="13"/>
        <v>10</v>
      </c>
      <c r="AF8" s="4">
        <f t="shared" si="14"/>
        <v>100</v>
      </c>
      <c r="AG8" s="9">
        <f t="shared" si="15"/>
        <v>10</v>
      </c>
      <c r="AH8" s="4">
        <f t="shared" si="16"/>
        <v>100</v>
      </c>
      <c r="AI8" s="9">
        <f t="shared" si="17"/>
        <v>10</v>
      </c>
      <c r="AJ8" s="13">
        <f t="shared" si="18"/>
        <v>60</v>
      </c>
      <c r="AK8" s="4">
        <f t="shared" ref="AK8:AK18" si="21">S8-E8</f>
        <v>20863.79</v>
      </c>
      <c r="AL8" s="12">
        <f t="shared" si="19"/>
        <v>62.591370000000005</v>
      </c>
      <c r="AM8" s="1">
        <f t="shared" si="20"/>
        <v>182.59137000000001</v>
      </c>
    </row>
    <row r="9" spans="1:39" s="23" customFormat="1" x14ac:dyDescent="0.25">
      <c r="A9" s="17" t="s">
        <v>62</v>
      </c>
      <c r="B9" s="18"/>
      <c r="C9" s="17">
        <v>3</v>
      </c>
      <c r="D9" s="17">
        <v>3</v>
      </c>
      <c r="E9" s="17">
        <v>32</v>
      </c>
      <c r="F9" s="17">
        <v>10</v>
      </c>
      <c r="G9" s="17">
        <v>2</v>
      </c>
      <c r="H9" s="17">
        <v>1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54</v>
      </c>
      <c r="O9" s="17">
        <v>224</v>
      </c>
      <c r="P9" s="17">
        <v>200</v>
      </c>
      <c r="Q9" s="17">
        <v>10</v>
      </c>
      <c r="R9" s="17">
        <v>200</v>
      </c>
      <c r="S9" s="17">
        <f t="shared" si="1"/>
        <v>720</v>
      </c>
      <c r="T9" s="19">
        <f t="shared" si="2"/>
        <v>30</v>
      </c>
      <c r="U9" s="19">
        <f t="shared" si="3"/>
        <v>9</v>
      </c>
      <c r="V9" s="19">
        <f t="shared" si="4"/>
        <v>30</v>
      </c>
      <c r="W9" s="19">
        <f t="shared" si="5"/>
        <v>9</v>
      </c>
      <c r="X9" s="19">
        <f t="shared" si="6"/>
        <v>66.666666666666671</v>
      </c>
      <c r="Y9" s="20">
        <f t="shared" si="7"/>
        <v>6.666666666666667</v>
      </c>
      <c r="Z9" s="19">
        <f t="shared" si="8"/>
        <v>33.333333333333336</v>
      </c>
      <c r="AA9" s="20">
        <f t="shared" si="9"/>
        <v>3.3333333333333335</v>
      </c>
      <c r="AB9" s="19">
        <f t="shared" si="10"/>
        <v>0</v>
      </c>
      <c r="AC9" s="20">
        <f t="shared" si="11"/>
        <v>0</v>
      </c>
      <c r="AD9" s="19">
        <f t="shared" si="12"/>
        <v>0</v>
      </c>
      <c r="AE9" s="19">
        <f t="shared" si="13"/>
        <v>0</v>
      </c>
      <c r="AF9" s="19">
        <f t="shared" si="14"/>
        <v>0</v>
      </c>
      <c r="AG9" s="20">
        <f t="shared" si="15"/>
        <v>0</v>
      </c>
      <c r="AH9" s="19">
        <f t="shared" si="16"/>
        <v>0</v>
      </c>
      <c r="AI9" s="20">
        <f t="shared" si="17"/>
        <v>0</v>
      </c>
      <c r="AJ9" s="21">
        <f t="shared" si="18"/>
        <v>10</v>
      </c>
      <c r="AK9" s="4">
        <f t="shared" si="21"/>
        <v>688</v>
      </c>
      <c r="AL9" s="12">
        <f t="shared" si="19"/>
        <v>2.0640000000000001</v>
      </c>
      <c r="AM9" s="22">
        <f t="shared" si="20"/>
        <v>30.064</v>
      </c>
    </row>
    <row r="10" spans="1:39" x14ac:dyDescent="0.25">
      <c r="A10" s="2" t="s">
        <v>62</v>
      </c>
      <c r="B10" s="15" t="s">
        <v>64</v>
      </c>
      <c r="C10" s="2">
        <v>10</v>
      </c>
      <c r="D10" s="2">
        <v>10</v>
      </c>
      <c r="E10" s="2">
        <v>0</v>
      </c>
      <c r="F10" s="2">
        <v>13</v>
      </c>
      <c r="G10" s="2">
        <v>7</v>
      </c>
      <c r="H10" s="2">
        <v>7</v>
      </c>
      <c r="I10" s="2">
        <v>6</v>
      </c>
      <c r="J10" s="2">
        <v>4</v>
      </c>
      <c r="K10" s="2">
        <v>2</v>
      </c>
      <c r="L10" s="2">
        <v>1</v>
      </c>
      <c r="M10" s="2">
        <v>130</v>
      </c>
      <c r="N10" s="2">
        <v>985</v>
      </c>
      <c r="O10" s="2">
        <v>924</v>
      </c>
      <c r="P10" s="2">
        <v>870</v>
      </c>
      <c r="Q10" s="2">
        <v>820</v>
      </c>
      <c r="R10" s="2">
        <v>800</v>
      </c>
      <c r="S10" s="2">
        <f t="shared" si="1"/>
        <v>4529</v>
      </c>
      <c r="T10" s="4">
        <f t="shared" si="2"/>
        <v>76.92307692307692</v>
      </c>
      <c r="U10" s="4">
        <f t="shared" si="3"/>
        <v>23.076923076923077</v>
      </c>
      <c r="V10" s="4">
        <f t="shared" si="4"/>
        <v>76.92307692307692</v>
      </c>
      <c r="W10" s="4">
        <f t="shared" si="5"/>
        <v>23.076923076923077</v>
      </c>
      <c r="X10" s="4">
        <f t="shared" si="6"/>
        <v>70</v>
      </c>
      <c r="Y10" s="9">
        <f t="shared" si="7"/>
        <v>7</v>
      </c>
      <c r="Z10" s="4">
        <f t="shared" si="8"/>
        <v>70</v>
      </c>
      <c r="AA10" s="9">
        <f t="shared" si="9"/>
        <v>7</v>
      </c>
      <c r="AB10" s="4">
        <f t="shared" si="10"/>
        <v>60</v>
      </c>
      <c r="AC10" s="9">
        <f t="shared" si="11"/>
        <v>6</v>
      </c>
      <c r="AD10" s="4">
        <f t="shared" si="12"/>
        <v>40</v>
      </c>
      <c r="AE10" s="4">
        <f t="shared" si="13"/>
        <v>4</v>
      </c>
      <c r="AF10" s="4">
        <f t="shared" si="14"/>
        <v>20</v>
      </c>
      <c r="AG10" s="9">
        <f t="shared" si="15"/>
        <v>2</v>
      </c>
      <c r="AH10" s="4">
        <f t="shared" si="16"/>
        <v>10</v>
      </c>
      <c r="AI10" s="9">
        <f t="shared" si="17"/>
        <v>1</v>
      </c>
      <c r="AJ10" s="13">
        <f t="shared" si="18"/>
        <v>27</v>
      </c>
      <c r="AK10" s="4">
        <f t="shared" si="21"/>
        <v>4529</v>
      </c>
      <c r="AL10" s="12">
        <f t="shared" si="19"/>
        <v>13.587</v>
      </c>
      <c r="AM10" s="1">
        <f t="shared" si="20"/>
        <v>86.740846153846164</v>
      </c>
    </row>
    <row r="11" spans="1:39" x14ac:dyDescent="0.25">
      <c r="A11" s="2" t="s">
        <v>62</v>
      </c>
      <c r="B11" s="15" t="s">
        <v>69</v>
      </c>
      <c r="C11" s="2">
        <v>10</v>
      </c>
      <c r="D11" s="2">
        <v>10</v>
      </c>
      <c r="E11" s="2">
        <v>0</v>
      </c>
      <c r="F11" s="2">
        <v>12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97.7</v>
      </c>
      <c r="O11" s="2">
        <v>116</v>
      </c>
      <c r="P11" s="2">
        <v>50</v>
      </c>
      <c r="Q11" s="2">
        <v>87.6</v>
      </c>
      <c r="R11" s="2">
        <v>74.5</v>
      </c>
      <c r="S11" s="2">
        <f t="shared" si="1"/>
        <v>425.79999999999995</v>
      </c>
      <c r="T11" s="4">
        <f t="shared" si="2"/>
        <v>83.333333333333329</v>
      </c>
      <c r="U11" s="4">
        <f t="shared" si="3"/>
        <v>25</v>
      </c>
      <c r="V11" s="4">
        <f t="shared" si="4"/>
        <v>83.333333333333329</v>
      </c>
      <c r="W11" s="4">
        <f t="shared" si="5"/>
        <v>25</v>
      </c>
      <c r="X11" s="4">
        <f t="shared" si="6"/>
        <v>0</v>
      </c>
      <c r="Y11" s="9">
        <f t="shared" si="7"/>
        <v>0</v>
      </c>
      <c r="Z11" s="4">
        <f t="shared" si="8"/>
        <v>0</v>
      </c>
      <c r="AA11" s="9">
        <f t="shared" si="9"/>
        <v>0</v>
      </c>
      <c r="AB11" s="4">
        <f t="shared" si="10"/>
        <v>0</v>
      </c>
      <c r="AC11" s="9">
        <f t="shared" si="11"/>
        <v>0</v>
      </c>
      <c r="AD11" s="4">
        <f t="shared" si="12"/>
        <v>0</v>
      </c>
      <c r="AE11" s="4">
        <f t="shared" si="13"/>
        <v>0</v>
      </c>
      <c r="AF11" s="4">
        <f t="shared" si="14"/>
        <v>0</v>
      </c>
      <c r="AG11" s="9">
        <f t="shared" si="15"/>
        <v>0</v>
      </c>
      <c r="AH11" s="4">
        <f t="shared" si="16"/>
        <v>0</v>
      </c>
      <c r="AI11" s="9">
        <f t="shared" si="17"/>
        <v>0</v>
      </c>
      <c r="AJ11" s="13">
        <f t="shared" si="18"/>
        <v>0</v>
      </c>
      <c r="AK11" s="4">
        <f t="shared" si="21"/>
        <v>425.79999999999995</v>
      </c>
      <c r="AL11" s="12">
        <f t="shared" si="19"/>
        <v>1.2773999999999999</v>
      </c>
      <c r="AM11" s="1">
        <f t="shared" si="20"/>
        <v>51.2774</v>
      </c>
    </row>
    <row r="12" spans="1:39" x14ac:dyDescent="0.25">
      <c r="A12" s="2" t="s">
        <v>62</v>
      </c>
      <c r="B12" s="15" t="s">
        <v>65</v>
      </c>
      <c r="C12" s="2">
        <v>19</v>
      </c>
      <c r="D12" s="2">
        <v>19</v>
      </c>
      <c r="E12" s="2">
        <v>0</v>
      </c>
      <c r="F12" s="2">
        <v>19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10</v>
      </c>
      <c r="O12" s="2">
        <v>0</v>
      </c>
      <c r="P12" s="2">
        <v>0</v>
      </c>
      <c r="Q12" s="2">
        <v>0</v>
      </c>
      <c r="R12" s="2">
        <v>0</v>
      </c>
      <c r="S12" s="2">
        <f>SUM(M12:R12)+E12</f>
        <v>10</v>
      </c>
      <c r="T12" s="4">
        <f t="shared" si="2"/>
        <v>100</v>
      </c>
      <c r="U12" s="4">
        <f t="shared" si="3"/>
        <v>30</v>
      </c>
      <c r="V12" s="4">
        <f t="shared" si="4"/>
        <v>100</v>
      </c>
      <c r="W12" s="4">
        <f t="shared" si="5"/>
        <v>30</v>
      </c>
      <c r="X12" s="4">
        <f t="shared" si="6"/>
        <v>0</v>
      </c>
      <c r="Y12" s="9">
        <f t="shared" si="7"/>
        <v>0</v>
      </c>
      <c r="Z12" s="4">
        <f t="shared" si="8"/>
        <v>0</v>
      </c>
      <c r="AA12" s="9">
        <f t="shared" si="9"/>
        <v>0</v>
      </c>
      <c r="AB12" s="4">
        <f t="shared" si="10"/>
        <v>0</v>
      </c>
      <c r="AC12" s="9">
        <f t="shared" si="11"/>
        <v>0</v>
      </c>
      <c r="AD12" s="4">
        <f t="shared" si="12"/>
        <v>0</v>
      </c>
      <c r="AE12" s="4">
        <f t="shared" si="13"/>
        <v>0</v>
      </c>
      <c r="AF12" s="4">
        <f t="shared" si="14"/>
        <v>0</v>
      </c>
      <c r="AG12" s="9">
        <f t="shared" si="15"/>
        <v>0</v>
      </c>
      <c r="AH12" s="4">
        <f t="shared" si="16"/>
        <v>0</v>
      </c>
      <c r="AI12" s="9">
        <f t="shared" si="17"/>
        <v>0</v>
      </c>
      <c r="AJ12" s="13">
        <f t="shared" si="18"/>
        <v>0</v>
      </c>
      <c r="AK12" s="4">
        <f t="shared" si="21"/>
        <v>10</v>
      </c>
      <c r="AL12" s="12">
        <f t="shared" si="19"/>
        <v>0.03</v>
      </c>
      <c r="AM12" s="1">
        <f t="shared" si="20"/>
        <v>60.03</v>
      </c>
    </row>
    <row r="13" spans="1:39" x14ac:dyDescent="0.25">
      <c r="A13" s="2" t="s">
        <v>62</v>
      </c>
      <c r="B13" s="15" t="s">
        <v>70</v>
      </c>
      <c r="C13" s="2">
        <v>13</v>
      </c>
      <c r="D13" s="2">
        <v>13</v>
      </c>
      <c r="E13" s="2">
        <v>0</v>
      </c>
      <c r="F13" s="2">
        <v>13</v>
      </c>
      <c r="G13" s="2">
        <v>13</v>
      </c>
      <c r="H13" s="2">
        <v>13</v>
      </c>
      <c r="I13" s="2">
        <v>13</v>
      </c>
      <c r="J13" s="2">
        <v>13</v>
      </c>
      <c r="K13" s="2">
        <v>13</v>
      </c>
      <c r="L13" s="2">
        <v>13</v>
      </c>
      <c r="M13" s="2">
        <v>65</v>
      </c>
      <c r="N13" s="2">
        <v>332</v>
      </c>
      <c r="O13" s="2">
        <v>980</v>
      </c>
      <c r="P13" s="2">
        <v>1394</v>
      </c>
      <c r="Q13" s="2">
        <v>891</v>
      </c>
      <c r="R13" s="2">
        <v>739</v>
      </c>
      <c r="S13" s="2">
        <f t="shared" si="1"/>
        <v>4401</v>
      </c>
      <c r="T13" s="4">
        <f t="shared" si="2"/>
        <v>100</v>
      </c>
      <c r="U13" s="4">
        <f t="shared" si="3"/>
        <v>30</v>
      </c>
      <c r="V13" s="4">
        <f t="shared" si="4"/>
        <v>100</v>
      </c>
      <c r="W13" s="4">
        <f t="shared" si="5"/>
        <v>30</v>
      </c>
      <c r="X13" s="4">
        <f t="shared" si="6"/>
        <v>100</v>
      </c>
      <c r="Y13" s="9">
        <f t="shared" si="7"/>
        <v>10</v>
      </c>
      <c r="Z13" s="4">
        <f t="shared" si="8"/>
        <v>100</v>
      </c>
      <c r="AA13" s="9">
        <f t="shared" si="9"/>
        <v>10</v>
      </c>
      <c r="AB13" s="4">
        <f t="shared" si="10"/>
        <v>100</v>
      </c>
      <c r="AC13" s="9">
        <f t="shared" si="11"/>
        <v>10</v>
      </c>
      <c r="AD13" s="4">
        <f t="shared" si="12"/>
        <v>100</v>
      </c>
      <c r="AE13" s="4">
        <f t="shared" si="13"/>
        <v>10</v>
      </c>
      <c r="AF13" s="4">
        <f t="shared" si="14"/>
        <v>100</v>
      </c>
      <c r="AG13" s="9">
        <f t="shared" si="15"/>
        <v>10</v>
      </c>
      <c r="AH13" s="4">
        <f t="shared" si="16"/>
        <v>100</v>
      </c>
      <c r="AI13" s="9">
        <f t="shared" si="17"/>
        <v>10</v>
      </c>
      <c r="AJ13" s="13">
        <f t="shared" si="18"/>
        <v>60</v>
      </c>
      <c r="AK13" s="4">
        <f t="shared" si="21"/>
        <v>4401</v>
      </c>
      <c r="AL13" s="12">
        <f t="shared" si="19"/>
        <v>13.202999999999999</v>
      </c>
      <c r="AM13" s="1">
        <f t="shared" si="20"/>
        <v>133.203</v>
      </c>
    </row>
    <row r="14" spans="1:39" x14ac:dyDescent="0.25">
      <c r="A14" s="2" t="s">
        <v>55</v>
      </c>
      <c r="B14" s="15" t="s">
        <v>67</v>
      </c>
      <c r="C14" s="2">
        <v>10</v>
      </c>
      <c r="D14" s="2">
        <v>10</v>
      </c>
      <c r="E14" s="2">
        <v>0</v>
      </c>
      <c r="F14" s="2">
        <v>10</v>
      </c>
      <c r="G14" s="2">
        <v>10</v>
      </c>
      <c r="H14" s="2">
        <v>10</v>
      </c>
      <c r="I14" s="2">
        <v>10</v>
      </c>
      <c r="J14" s="2">
        <v>10</v>
      </c>
      <c r="K14" s="2">
        <v>10</v>
      </c>
      <c r="L14" s="2">
        <v>10</v>
      </c>
      <c r="M14" s="2">
        <v>2000</v>
      </c>
      <c r="N14" s="2">
        <v>2000</v>
      </c>
      <c r="O14" s="2">
        <v>2000</v>
      </c>
      <c r="P14" s="2">
        <v>800</v>
      </c>
      <c r="Q14" s="2">
        <v>1400</v>
      </c>
      <c r="R14" s="2">
        <v>10567</v>
      </c>
      <c r="S14" s="2">
        <f t="shared" si="1"/>
        <v>18767</v>
      </c>
      <c r="T14" s="4">
        <f t="shared" si="2"/>
        <v>100</v>
      </c>
      <c r="U14" s="4">
        <f t="shared" si="3"/>
        <v>30</v>
      </c>
      <c r="V14" s="4">
        <f t="shared" si="4"/>
        <v>100</v>
      </c>
      <c r="W14" s="4">
        <f t="shared" si="5"/>
        <v>30</v>
      </c>
      <c r="X14" s="4">
        <f t="shared" si="6"/>
        <v>100</v>
      </c>
      <c r="Y14" s="9">
        <f t="shared" si="7"/>
        <v>10</v>
      </c>
      <c r="Z14" s="4">
        <f t="shared" si="8"/>
        <v>100</v>
      </c>
      <c r="AA14" s="9">
        <f t="shared" si="9"/>
        <v>10</v>
      </c>
      <c r="AB14" s="4">
        <f t="shared" si="10"/>
        <v>100</v>
      </c>
      <c r="AC14" s="9">
        <f t="shared" si="11"/>
        <v>10</v>
      </c>
      <c r="AD14" s="4">
        <f t="shared" si="12"/>
        <v>100</v>
      </c>
      <c r="AE14" s="4">
        <f t="shared" si="13"/>
        <v>10</v>
      </c>
      <c r="AF14" s="4">
        <f t="shared" si="14"/>
        <v>100</v>
      </c>
      <c r="AG14" s="9">
        <f t="shared" si="15"/>
        <v>10</v>
      </c>
      <c r="AH14" s="4">
        <f t="shared" si="16"/>
        <v>100</v>
      </c>
      <c r="AI14" s="9">
        <f t="shared" si="17"/>
        <v>10</v>
      </c>
      <c r="AJ14" s="13">
        <f t="shared" si="18"/>
        <v>60</v>
      </c>
      <c r="AK14" s="4">
        <f t="shared" si="21"/>
        <v>18767</v>
      </c>
      <c r="AL14" s="12">
        <f t="shared" si="19"/>
        <v>56.301000000000002</v>
      </c>
      <c r="AM14" s="1">
        <f t="shared" si="20"/>
        <v>176.30099999999999</v>
      </c>
    </row>
    <row r="15" spans="1:39" x14ac:dyDescent="0.25">
      <c r="A15" s="2" t="s">
        <v>55</v>
      </c>
      <c r="B15" s="15" t="s">
        <v>69</v>
      </c>
      <c r="C15" s="2">
        <v>11</v>
      </c>
      <c r="D15" s="2">
        <v>11</v>
      </c>
      <c r="E15" s="2">
        <v>3715</v>
      </c>
      <c r="F15" s="2">
        <v>11</v>
      </c>
      <c r="G15" s="2">
        <v>11</v>
      </c>
      <c r="H15" s="2">
        <v>11</v>
      </c>
      <c r="I15" s="2">
        <v>11</v>
      </c>
      <c r="J15" s="2">
        <v>11</v>
      </c>
      <c r="K15" s="2">
        <v>11</v>
      </c>
      <c r="L15" s="2">
        <v>11</v>
      </c>
      <c r="M15" s="2">
        <v>440</v>
      </c>
      <c r="N15" s="2">
        <v>440</v>
      </c>
      <c r="O15" s="2">
        <v>1150</v>
      </c>
      <c r="P15" s="2">
        <v>1110</v>
      </c>
      <c r="Q15" s="2">
        <v>1100</v>
      </c>
      <c r="R15" s="2">
        <v>11418</v>
      </c>
      <c r="S15" s="2">
        <f>SUM(M15:R15)+E15</f>
        <v>19373</v>
      </c>
      <c r="T15" s="4">
        <f t="shared" si="2"/>
        <v>100</v>
      </c>
      <c r="U15" s="4">
        <f t="shared" si="3"/>
        <v>30</v>
      </c>
      <c r="V15" s="4">
        <f t="shared" si="4"/>
        <v>100</v>
      </c>
      <c r="W15" s="4">
        <f t="shared" si="5"/>
        <v>30</v>
      </c>
      <c r="X15" s="4">
        <f t="shared" si="6"/>
        <v>100</v>
      </c>
      <c r="Y15" s="9">
        <f t="shared" si="7"/>
        <v>10</v>
      </c>
      <c r="Z15" s="4">
        <f t="shared" si="8"/>
        <v>100</v>
      </c>
      <c r="AA15" s="9">
        <f t="shared" si="9"/>
        <v>10</v>
      </c>
      <c r="AB15" s="4">
        <f t="shared" si="10"/>
        <v>100</v>
      </c>
      <c r="AC15" s="9">
        <f t="shared" si="11"/>
        <v>10</v>
      </c>
      <c r="AD15" s="4">
        <f t="shared" si="12"/>
        <v>100</v>
      </c>
      <c r="AE15" s="4">
        <f t="shared" si="13"/>
        <v>10</v>
      </c>
      <c r="AF15" s="4">
        <f t="shared" si="14"/>
        <v>100</v>
      </c>
      <c r="AG15" s="9">
        <f t="shared" si="15"/>
        <v>10</v>
      </c>
      <c r="AH15" s="4">
        <f t="shared" si="16"/>
        <v>100</v>
      </c>
      <c r="AI15" s="9">
        <f t="shared" si="17"/>
        <v>10</v>
      </c>
      <c r="AJ15" s="13">
        <f t="shared" si="18"/>
        <v>60</v>
      </c>
      <c r="AK15" s="4">
        <f t="shared" si="21"/>
        <v>15658</v>
      </c>
      <c r="AL15" s="12">
        <f t="shared" si="19"/>
        <v>46.973999999999997</v>
      </c>
      <c r="AM15" s="1">
        <f t="shared" si="20"/>
        <v>166.97399999999999</v>
      </c>
    </row>
    <row r="16" spans="1:39" x14ac:dyDescent="0.25">
      <c r="A16" s="2" t="s">
        <v>55</v>
      </c>
      <c r="B16" s="15" t="s">
        <v>66</v>
      </c>
      <c r="C16" s="2">
        <v>13</v>
      </c>
      <c r="D16" s="2">
        <v>13</v>
      </c>
      <c r="E16" s="2">
        <v>1003</v>
      </c>
      <c r="F16" s="2">
        <v>13</v>
      </c>
      <c r="G16" s="2">
        <v>13</v>
      </c>
      <c r="H16" s="2">
        <v>13</v>
      </c>
      <c r="I16" s="2">
        <v>13</v>
      </c>
      <c r="J16" s="2">
        <v>13</v>
      </c>
      <c r="K16" s="2">
        <v>13</v>
      </c>
      <c r="L16" s="2">
        <v>13</v>
      </c>
      <c r="M16" s="2">
        <v>3092</v>
      </c>
      <c r="N16" s="2">
        <v>4080</v>
      </c>
      <c r="O16" s="2">
        <v>3318</v>
      </c>
      <c r="P16" s="2">
        <v>4020</v>
      </c>
      <c r="Q16" s="2">
        <v>2960</v>
      </c>
      <c r="R16" s="2">
        <v>14195</v>
      </c>
      <c r="S16" s="2">
        <f t="shared" si="1"/>
        <v>32668</v>
      </c>
      <c r="T16" s="4">
        <f t="shared" si="2"/>
        <v>100</v>
      </c>
      <c r="U16" s="4">
        <f t="shared" si="3"/>
        <v>30</v>
      </c>
      <c r="V16" s="4">
        <f t="shared" si="4"/>
        <v>100</v>
      </c>
      <c r="W16" s="4">
        <f t="shared" si="5"/>
        <v>30</v>
      </c>
      <c r="X16" s="4">
        <f t="shared" si="6"/>
        <v>100</v>
      </c>
      <c r="Y16" s="9">
        <f t="shared" si="7"/>
        <v>10</v>
      </c>
      <c r="Z16" s="4">
        <f t="shared" si="8"/>
        <v>100</v>
      </c>
      <c r="AA16" s="9">
        <f t="shared" si="9"/>
        <v>10</v>
      </c>
      <c r="AB16" s="4">
        <f t="shared" si="10"/>
        <v>100</v>
      </c>
      <c r="AC16" s="9">
        <f t="shared" si="11"/>
        <v>10</v>
      </c>
      <c r="AD16" s="4">
        <f t="shared" si="12"/>
        <v>100</v>
      </c>
      <c r="AE16" s="4">
        <f t="shared" si="13"/>
        <v>10</v>
      </c>
      <c r="AF16" s="4">
        <f t="shared" si="14"/>
        <v>100</v>
      </c>
      <c r="AG16" s="9">
        <f t="shared" si="15"/>
        <v>10</v>
      </c>
      <c r="AH16" s="4">
        <f t="shared" si="16"/>
        <v>100</v>
      </c>
      <c r="AI16" s="9">
        <f t="shared" si="17"/>
        <v>10</v>
      </c>
      <c r="AJ16" s="13">
        <f t="shared" si="18"/>
        <v>60</v>
      </c>
      <c r="AK16" s="4">
        <f t="shared" si="21"/>
        <v>31665</v>
      </c>
      <c r="AL16" s="12">
        <f t="shared" si="19"/>
        <v>94.995000000000005</v>
      </c>
      <c r="AM16" s="1">
        <f t="shared" si="20"/>
        <v>214.995</v>
      </c>
    </row>
    <row r="17" spans="1:39" x14ac:dyDescent="0.25">
      <c r="A17" s="2" t="s">
        <v>71</v>
      </c>
      <c r="B17" s="16" t="s">
        <v>72</v>
      </c>
      <c r="C17" s="25">
        <v>11</v>
      </c>
      <c r="D17" s="25">
        <v>11</v>
      </c>
      <c r="E17" s="25">
        <v>260</v>
      </c>
      <c r="F17" s="25">
        <v>26</v>
      </c>
      <c r="G17" s="25">
        <v>0</v>
      </c>
      <c r="H17" s="25">
        <v>0</v>
      </c>
      <c r="I17" s="25">
        <v>0</v>
      </c>
      <c r="J17" s="25">
        <v>0</v>
      </c>
      <c r="K17" s="25">
        <v>2</v>
      </c>
      <c r="L17" s="25">
        <v>0</v>
      </c>
      <c r="M17" s="25">
        <v>0</v>
      </c>
      <c r="N17" s="25">
        <v>260</v>
      </c>
      <c r="O17" s="25">
        <v>1680</v>
      </c>
      <c r="P17" s="25">
        <v>230</v>
      </c>
      <c r="Q17" s="25">
        <v>830</v>
      </c>
      <c r="R17" s="25">
        <v>1870</v>
      </c>
      <c r="S17" s="25">
        <f>SUM(M17:R17)+E17</f>
        <v>5130</v>
      </c>
      <c r="T17" s="26">
        <f t="shared" si="2"/>
        <v>42.307692307692307</v>
      </c>
      <c r="U17" s="4">
        <f t="shared" si="3"/>
        <v>12.692307692307692</v>
      </c>
      <c r="V17" s="4">
        <f t="shared" si="4"/>
        <v>42.307692307692307</v>
      </c>
      <c r="W17" s="4">
        <f t="shared" si="5"/>
        <v>12.692307692307693</v>
      </c>
      <c r="X17" s="26">
        <f>G17*100/D17</f>
        <v>0</v>
      </c>
      <c r="Y17" s="27">
        <f t="shared" si="7"/>
        <v>0</v>
      </c>
      <c r="Z17" s="4">
        <f t="shared" si="8"/>
        <v>0</v>
      </c>
      <c r="AA17" s="9">
        <f t="shared" si="9"/>
        <v>0</v>
      </c>
      <c r="AB17" s="4">
        <f t="shared" si="10"/>
        <v>0</v>
      </c>
      <c r="AC17" s="27">
        <f t="shared" si="11"/>
        <v>0</v>
      </c>
      <c r="AD17" s="4">
        <f t="shared" si="12"/>
        <v>0</v>
      </c>
      <c r="AE17" s="4">
        <f t="shared" si="13"/>
        <v>0</v>
      </c>
      <c r="AF17" s="4">
        <f t="shared" si="14"/>
        <v>18.181818181818183</v>
      </c>
      <c r="AG17" s="9">
        <f t="shared" si="15"/>
        <v>1.8181818181818183</v>
      </c>
      <c r="AH17" s="4">
        <f t="shared" si="16"/>
        <v>0</v>
      </c>
      <c r="AI17" s="9">
        <f t="shared" si="17"/>
        <v>0</v>
      </c>
      <c r="AJ17" s="13">
        <f t="shared" si="18"/>
        <v>1.8181818181818183</v>
      </c>
      <c r="AK17" s="4">
        <f t="shared" si="21"/>
        <v>4870</v>
      </c>
      <c r="AL17" s="12">
        <f t="shared" si="19"/>
        <v>14.61</v>
      </c>
      <c r="AM17" s="1">
        <f t="shared" si="20"/>
        <v>41.812797202797206</v>
      </c>
    </row>
    <row r="18" spans="1:39" x14ac:dyDescent="0.25">
      <c r="A18" s="2" t="s">
        <v>71</v>
      </c>
      <c r="B18" s="16" t="s">
        <v>73</v>
      </c>
      <c r="C18" s="25">
        <v>3</v>
      </c>
      <c r="D18" s="25">
        <v>3</v>
      </c>
      <c r="E18" s="25">
        <v>120</v>
      </c>
      <c r="F18" s="25">
        <v>21</v>
      </c>
      <c r="G18" s="25">
        <v>0</v>
      </c>
      <c r="H18" s="25">
        <v>0</v>
      </c>
      <c r="I18" s="25">
        <v>0</v>
      </c>
      <c r="J18" s="25">
        <v>0</v>
      </c>
      <c r="K18" s="25">
        <v>1</v>
      </c>
      <c r="L18" s="25">
        <v>0</v>
      </c>
      <c r="M18" s="25">
        <v>0</v>
      </c>
      <c r="N18" s="25">
        <v>120</v>
      </c>
      <c r="O18" s="25">
        <v>130</v>
      </c>
      <c r="P18" s="25">
        <v>40</v>
      </c>
      <c r="Q18" s="25">
        <v>140</v>
      </c>
      <c r="R18" s="25">
        <v>70</v>
      </c>
      <c r="S18" s="25">
        <f>SUM(M18:R18)+E18</f>
        <v>620</v>
      </c>
      <c r="T18" s="26">
        <f t="shared" si="2"/>
        <v>14.285714285714286</v>
      </c>
      <c r="U18" s="26">
        <f t="shared" si="3"/>
        <v>4.2857142857142865</v>
      </c>
      <c r="V18" s="26">
        <f t="shared" si="4"/>
        <v>14.285714285714286</v>
      </c>
      <c r="W18" s="26">
        <f t="shared" si="5"/>
        <v>4.2857142857142865</v>
      </c>
      <c r="X18" s="26">
        <f>M18*100/D18</f>
        <v>0</v>
      </c>
      <c r="Y18" s="27">
        <f t="shared" si="7"/>
        <v>0</v>
      </c>
      <c r="Z18" s="4">
        <f t="shared" si="8"/>
        <v>0</v>
      </c>
      <c r="AA18" s="9">
        <f t="shared" si="9"/>
        <v>0</v>
      </c>
      <c r="AB18" s="4">
        <f t="shared" si="10"/>
        <v>0</v>
      </c>
      <c r="AC18" s="27">
        <f t="shared" si="11"/>
        <v>0</v>
      </c>
      <c r="AD18" s="4">
        <f t="shared" si="12"/>
        <v>0</v>
      </c>
      <c r="AE18" s="4">
        <f t="shared" si="13"/>
        <v>0</v>
      </c>
      <c r="AF18" s="4">
        <f t="shared" si="14"/>
        <v>33.333333333333336</v>
      </c>
      <c r="AG18" s="9">
        <f t="shared" si="15"/>
        <v>3.3333333333333335</v>
      </c>
      <c r="AH18" s="4">
        <f t="shared" si="16"/>
        <v>0</v>
      </c>
      <c r="AI18" s="9">
        <f t="shared" si="17"/>
        <v>0</v>
      </c>
      <c r="AJ18" s="13">
        <f t="shared" si="18"/>
        <v>3.3333333333333335</v>
      </c>
      <c r="AK18" s="4">
        <f t="shared" si="21"/>
        <v>500</v>
      </c>
      <c r="AL18" s="12">
        <f t="shared" si="19"/>
        <v>1.5</v>
      </c>
      <c r="AM18" s="1">
        <f t="shared" si="20"/>
        <v>13.404761904761907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Bełza</dc:creator>
  <cp:lastModifiedBy>Marta Bełza</cp:lastModifiedBy>
  <dcterms:created xsi:type="dcterms:W3CDTF">2024-05-22T13:04:39Z</dcterms:created>
  <dcterms:modified xsi:type="dcterms:W3CDTF">2025-06-04T13:34:40Z</dcterms:modified>
</cp:coreProperties>
</file>